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  <sheet name="Listado de CNB x Ent x Mpio" sheetId="3" state="hidden" r:id="rId3"/>
  </sheets>
  <definedNames>
    <definedName name="_xlnm.Print_Area" localSheetId="2">'Listado de CNB x Ent x Mpio'!$A$5:$E$466</definedName>
  </definedNames>
  <calcPr fullCalcOnLoad="1"/>
  <pivotCaches>
    <pivotCache cacheId="9" r:id="rId4"/>
    <pivotCache cacheId="8" r:id="rId5"/>
    <pivotCache cacheId="7" r:id="rId6"/>
  </pivotCaches>
</workbook>
</file>

<file path=xl/sharedStrings.xml><?xml version="1.0" encoding="utf-8"?>
<sst xmlns="http://schemas.openxmlformats.org/spreadsheetml/2006/main" count="3022" uniqueCount="746">
  <si>
    <t>Código DANE</t>
  </si>
  <si>
    <t>Departamento</t>
  </si>
  <si>
    <t>Municipio</t>
  </si>
  <si>
    <t>Entidad</t>
  </si>
  <si>
    <t>No. CNB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</si>
  <si>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</si>
  <si>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</si>
  <si>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</si>
  <si>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</si>
  <si>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</si>
  <si>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</si>
  <si>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</si>
  <si>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</si>
  <si>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</si>
  <si>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</si>
  <si>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</si>
  <si>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</si>
  <si>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</si>
  <si>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</si>
  <si>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</si>
  <si>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</si>
  <si>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</si>
  <si>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</si>
  <si>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</si>
  <si>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</si>
  <si>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</si>
  <si>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</si>
  <si>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</si>
  <si>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</si>
  <si>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</si>
  <si>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</si>
  <si>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</si>
  <si>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</si>
  <si>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</si>
  <si>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</si>
  <si>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</si>
  <si>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</si>
  <si>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</si>
  <si>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</si>
  <si>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</si>
  <si>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</si>
  <si>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</si>
  <si>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</si>
  <si>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</si>
  <si>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</si>
  <si>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</si>
  <si>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</si>
  <si>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</si>
  <si>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</si>
  <si>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</si>
  <si>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</si>
  <si>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</si>
  <si>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</si>
  <si>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</si>
  <si>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</si>
  <si>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</si>
  <si>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BARRANQUILLA</t>
  </si>
  <si>
    <t>BOGOTÁ, D.C.</t>
  </si>
  <si>
    <t>SOGAMOSO</t>
  </si>
  <si>
    <t>CHINCHINÁ</t>
  </si>
  <si>
    <t>MANIZALES</t>
  </si>
  <si>
    <t>GIRARDOT</t>
  </si>
  <si>
    <t>ZIPAQUIRÁ</t>
  </si>
  <si>
    <t>PEREIRA</t>
  </si>
  <si>
    <t>BUCARAMANGA</t>
  </si>
  <si>
    <t>CALI</t>
  </si>
  <si>
    <t>PUERTO NARIÑO</t>
  </si>
  <si>
    <t>BELMIRA</t>
  </si>
  <si>
    <t>BRICEÑO (Ant)</t>
  </si>
  <si>
    <t>BURITICÁ</t>
  </si>
  <si>
    <t>GUATAPE</t>
  </si>
  <si>
    <t>HISPANIA</t>
  </si>
  <si>
    <t>MEDELLÍN</t>
  </si>
  <si>
    <t>OLAYA</t>
  </si>
  <si>
    <t>SAN FRANCISCO (Ant)</t>
  </si>
  <si>
    <t>SAN JUAN DE URABÁ</t>
  </si>
  <si>
    <t>URAMITA</t>
  </si>
  <si>
    <t>VIGÍA DEL FUERTE</t>
  </si>
  <si>
    <t>YALÍ</t>
  </si>
  <si>
    <t>MALAMBO</t>
  </si>
  <si>
    <t>PALMAR DE VARELA</t>
  </si>
  <si>
    <t>POLONUEVO</t>
  </si>
  <si>
    <t>PONEDERA</t>
  </si>
  <si>
    <t>SABANAGRANDE</t>
  </si>
  <si>
    <t>SUAN</t>
  </si>
  <si>
    <t>USIACURÍ</t>
  </si>
  <si>
    <t>ARENAL</t>
  </si>
  <si>
    <t>BARRANCO DE LOBA</t>
  </si>
  <si>
    <t>CANTAGALLO</t>
  </si>
  <si>
    <t>CARTAGENA</t>
  </si>
  <si>
    <t>EL GUAMO</t>
  </si>
  <si>
    <t>HATILLO DE LOBA</t>
  </si>
  <si>
    <t>MAHATES</t>
  </si>
  <si>
    <t>MONTECRISTO</t>
  </si>
  <si>
    <t>SAN MARTÍN DE LOBA</t>
  </si>
  <si>
    <t>SANTA ROSA (Bol)</t>
  </si>
  <si>
    <t>TIQUISIO</t>
  </si>
  <si>
    <t>TURBANÁ</t>
  </si>
  <si>
    <t>VILLANUEVA (Bol)</t>
  </si>
  <si>
    <t>BERBEO</t>
  </si>
  <si>
    <t>BUENAVISTA (Boy)</t>
  </si>
  <si>
    <t>CERINZA</t>
  </si>
  <si>
    <t>CHÍQUIZA</t>
  </si>
  <si>
    <t>CIÉNEGA (Boy)</t>
  </si>
  <si>
    <t>CÓMBITA</t>
  </si>
  <si>
    <t>COPER</t>
  </si>
  <si>
    <t>CUCAITA</t>
  </si>
  <si>
    <t>FIRAVITOBA</t>
  </si>
  <si>
    <t>FLORESTA</t>
  </si>
  <si>
    <t>MARIPÍ</t>
  </si>
  <si>
    <t>MONGUÍ</t>
  </si>
  <si>
    <t>MOTAVITA</t>
  </si>
  <si>
    <t>PACHAVITA</t>
  </si>
  <si>
    <t>QUÍPAMA</t>
  </si>
  <si>
    <t>RÁQUIRA</t>
  </si>
  <si>
    <t>RONDÓN</t>
  </si>
  <si>
    <t>SAN EDUARDO</t>
  </si>
  <si>
    <t>SAN MIGUEL DE SEMA</t>
  </si>
  <si>
    <t>SAN PABLO DE BORBUR</t>
  </si>
  <si>
    <t>SANTA MARÍA (Boy)</t>
  </si>
  <si>
    <t>SIACHOQUE</t>
  </si>
  <si>
    <t>SORACÁ</t>
  </si>
  <si>
    <t>SUTATENZA</t>
  </si>
  <si>
    <t>TIBASOSA</t>
  </si>
  <si>
    <t>TOTA</t>
  </si>
  <si>
    <t>TUNUNGUÁ</t>
  </si>
  <si>
    <t>PENSILVANIA</t>
  </si>
  <si>
    <t>CURILLO</t>
  </si>
  <si>
    <t>SAN JOSÉ DEL FRAGUA</t>
  </si>
  <si>
    <t>SOLITA</t>
  </si>
  <si>
    <t>GUACHENÉ</t>
  </si>
  <si>
    <t>SANTA ROSA (Cau)</t>
  </si>
  <si>
    <t>EL PASO</t>
  </si>
  <si>
    <t>GONZÁLEZ</t>
  </si>
  <si>
    <t>PUEBLO BELLO</t>
  </si>
  <si>
    <t>SAN MARTÍN (Ces)</t>
  </si>
  <si>
    <t>LLORÓ</t>
  </si>
  <si>
    <t>NUQUÍ</t>
  </si>
  <si>
    <t>SAN JOSÉ DEL PALMAR</t>
  </si>
  <si>
    <t>COTORRA</t>
  </si>
  <si>
    <t>LA APARTADA</t>
  </si>
  <si>
    <t>MONTERÍA</t>
  </si>
  <si>
    <t>ALBÁN (Cun)</t>
  </si>
  <si>
    <t>BOJACÁ</t>
  </si>
  <si>
    <t>GRANADA (Cun)</t>
  </si>
  <si>
    <t>NILO</t>
  </si>
  <si>
    <t>NIMAIMA</t>
  </si>
  <si>
    <t>QUEBRADANEGRA</t>
  </si>
  <si>
    <t>RICAURTE (Cun)</t>
  </si>
  <si>
    <t>TAUSA</t>
  </si>
  <si>
    <t>TIBACUY</t>
  </si>
  <si>
    <t>CALAMAR (Gua)</t>
  </si>
  <si>
    <t>EL RETORNO</t>
  </si>
  <si>
    <t>DIBULLA</t>
  </si>
  <si>
    <t>DISTRACCIÓN</t>
  </si>
  <si>
    <t>EL MOLINO</t>
  </si>
  <si>
    <t>HATONUEVO</t>
  </si>
  <si>
    <t>VILLANUEVA (Gua)</t>
  </si>
  <si>
    <t>CONCORDIA (Mag)</t>
  </si>
  <si>
    <t>EL PIÑON</t>
  </si>
  <si>
    <t>EL RETÉN</t>
  </si>
  <si>
    <t>NUEVA GRANADA</t>
  </si>
  <si>
    <t>PUEBLOVIEJO</t>
  </si>
  <si>
    <t>REMOLINO</t>
  </si>
  <si>
    <t>SALAMINA (Mag)</t>
  </si>
  <si>
    <t>SITIONUEVO</t>
  </si>
  <si>
    <t>TENERIFE</t>
  </si>
  <si>
    <t>ZONA BANANERA</t>
  </si>
  <si>
    <t>PUERTO CONCORDIA</t>
  </si>
  <si>
    <t>ALDANA</t>
  </si>
  <si>
    <t>CHACHAGÜÍ</t>
  </si>
  <si>
    <t>COLÓN (Nar)</t>
  </si>
  <si>
    <t>CÓRDOBA (Nar)</t>
  </si>
  <si>
    <t>CUASPUD</t>
  </si>
  <si>
    <t>EL PEÑOL</t>
  </si>
  <si>
    <t>GUALMATÁN</t>
  </si>
  <si>
    <t>IMUÉS</t>
  </si>
  <si>
    <t>LA FLORIDA</t>
  </si>
  <si>
    <t>LA LLANADA</t>
  </si>
  <si>
    <t>LEIVA</t>
  </si>
  <si>
    <t>MAGÜI</t>
  </si>
  <si>
    <t>MALLAMA</t>
  </si>
  <si>
    <t>OSPINA</t>
  </si>
  <si>
    <t>POTOSÍ</t>
  </si>
  <si>
    <t>PROVIDENCIA (Nar)</t>
  </si>
  <si>
    <t>EL CHARCO</t>
  </si>
  <si>
    <t>SAN PEDRO DE CARTAGO</t>
  </si>
  <si>
    <t>SAPUYES</t>
  </si>
  <si>
    <t>TANGUA</t>
  </si>
  <si>
    <t>EL TARRA</t>
  </si>
  <si>
    <t>LA ESPERANZA</t>
  </si>
  <si>
    <t>PUERTO SANTANDER (N.San)</t>
  </si>
  <si>
    <t>VILLA DEL ROSARIO</t>
  </si>
  <si>
    <t>COLÓN (Put)</t>
  </si>
  <si>
    <t>PUERTO CAICEDO</t>
  </si>
  <si>
    <t>SAN FRANCISCO (Put)</t>
  </si>
  <si>
    <t>SAN MIGUEL (Put)</t>
  </si>
  <si>
    <t>SANTIAGO (Put)</t>
  </si>
  <si>
    <t>CONFINES</t>
  </si>
  <si>
    <t>EL PLAYÓN</t>
  </si>
  <si>
    <t>ENCISO</t>
  </si>
  <si>
    <t>GALÁN</t>
  </si>
  <si>
    <t>GUAPOTÁ</t>
  </si>
  <si>
    <t>HATO</t>
  </si>
  <si>
    <t>MACARAVITA</t>
  </si>
  <si>
    <t>PALMAR</t>
  </si>
  <si>
    <t>PALMAS DEL SOCORRO</t>
  </si>
  <si>
    <t>PÁRAMO</t>
  </si>
  <si>
    <t>PUERTO PARRA</t>
  </si>
  <si>
    <t>SAN JOAQUÍN</t>
  </si>
  <si>
    <t>SAN JOSÉ DE MIRANDA</t>
  </si>
  <si>
    <t>SAN MIGUEL (San)</t>
  </si>
  <si>
    <t>COVEÑAS</t>
  </si>
  <si>
    <t>EL ROBLE</t>
  </si>
  <si>
    <t>MORROA</t>
  </si>
  <si>
    <t>PALMITO</t>
  </si>
  <si>
    <t>SAN JUAN DE BETULIA</t>
  </si>
  <si>
    <t>ARGELIA (Val)</t>
  </si>
  <si>
    <t>SAN PEDRO (Val)</t>
  </si>
  <si>
    <t>VIJES</t>
  </si>
  <si>
    <t>YOTOCO</t>
  </si>
  <si>
    <t>FUNZA</t>
  </si>
  <si>
    <t>MOSQUERA (Cun)</t>
  </si>
  <si>
    <t>TUNJA</t>
  </si>
  <si>
    <t>CHÍA</t>
  </si>
  <si>
    <t>FACATATIVÁ</t>
  </si>
  <si>
    <t>AMAGÁ</t>
  </si>
  <si>
    <t>AMALFI</t>
  </si>
  <si>
    <t>ANGOSTURA</t>
  </si>
  <si>
    <t>ARBOLETES</t>
  </si>
  <si>
    <t>ARGELIA (Ant)</t>
  </si>
  <si>
    <t>BETULIA (Ant)</t>
  </si>
  <si>
    <t>CIUDAD BOLÍVAR</t>
  </si>
  <si>
    <t>CÁCERES</t>
  </si>
  <si>
    <t>CALDAS (Ant)</t>
  </si>
  <si>
    <t>CAREPA</t>
  </si>
  <si>
    <t>CAUCASIA</t>
  </si>
  <si>
    <t>CONCORDIA (Ant)</t>
  </si>
  <si>
    <t>COPACABANA</t>
  </si>
  <si>
    <t>DABEIBA</t>
  </si>
  <si>
    <t>ENVIGADO</t>
  </si>
  <si>
    <t>GUARNE</t>
  </si>
  <si>
    <t>ITAGUI</t>
  </si>
  <si>
    <t>JERICÓ (Ant)</t>
  </si>
  <si>
    <t>LA CEJA</t>
  </si>
  <si>
    <t>LA ESTRELLA</t>
  </si>
  <si>
    <t>LA PINTADA</t>
  </si>
  <si>
    <t>LIBORINA</t>
  </si>
  <si>
    <t>MARINILLA</t>
  </si>
  <si>
    <t>NARIÑO (Ant)</t>
  </si>
  <si>
    <t>NECOCLÍ</t>
  </si>
  <si>
    <t>PEÑOL</t>
  </si>
  <si>
    <t>PUERTO TRIUNFO</t>
  </si>
  <si>
    <t>RIONEGRO (Ant)</t>
  </si>
  <si>
    <t>SABANETA</t>
  </si>
  <si>
    <t>SALGAR</t>
  </si>
  <si>
    <t>SAN JERÓNIMO</t>
  </si>
  <si>
    <t>SAN ROQUE</t>
  </si>
  <si>
    <t>SANTA BÁRBARA (Ant)</t>
  </si>
  <si>
    <t>SOPETRÁN</t>
  </si>
  <si>
    <t>TÁMESIS</t>
  </si>
  <si>
    <t>TARAZÁ</t>
  </si>
  <si>
    <t>URRAO</t>
  </si>
  <si>
    <t>VALDIVIA</t>
  </si>
  <si>
    <t>VALPARAÍSO (Ant)</t>
  </si>
  <si>
    <t>VENECIA (Ant)</t>
  </si>
  <si>
    <t>YARUMAL</t>
  </si>
  <si>
    <t>YOLOMBÓ</t>
  </si>
  <si>
    <t>BARANOA</t>
  </si>
  <si>
    <t>JUAN DE ACOSTA</t>
  </si>
  <si>
    <t>PUERTO COLOMBIA (Atl)</t>
  </si>
  <si>
    <t>MAGANGUÉ</t>
  </si>
  <si>
    <t>MORALES (Bol)</t>
  </si>
  <si>
    <t>RÍO VIEJO</t>
  </si>
  <si>
    <t>SAN JUAN NEPOMUCENO</t>
  </si>
  <si>
    <t>ARCABUCO</t>
  </si>
  <si>
    <t>MONIQUIRÁ</t>
  </si>
  <si>
    <t>RAMIRIQUÍ</t>
  </si>
  <si>
    <t>SAMACÁ</t>
  </si>
  <si>
    <t>SANTANA</t>
  </si>
  <si>
    <t>SOATÁ</t>
  </si>
  <si>
    <t>VILLA DE LEYVA</t>
  </si>
  <si>
    <t>ARANZAZU</t>
  </si>
  <si>
    <t>PALESTINA (Cal)</t>
  </si>
  <si>
    <t>BELALCÁZAR</t>
  </si>
  <si>
    <t>NEIRA</t>
  </si>
  <si>
    <t>NORCASIA</t>
  </si>
  <si>
    <t>PÁCORA</t>
  </si>
  <si>
    <t>SAN JOSÉ</t>
  </si>
  <si>
    <t>SUPÍA</t>
  </si>
  <si>
    <t>VITERBO</t>
  </si>
  <si>
    <t>MANÍ</t>
  </si>
  <si>
    <t>GUAPI</t>
  </si>
  <si>
    <t>PATÍA</t>
  </si>
  <si>
    <t>PIENDAMÓ</t>
  </si>
  <si>
    <t>TIMBÍO</t>
  </si>
  <si>
    <t>AGUACHICA</t>
  </si>
  <si>
    <t>ASTREA</t>
  </si>
  <si>
    <t>CHIRIGUANÁ</t>
  </si>
  <si>
    <t>CURUMANÍ</t>
  </si>
  <si>
    <t>EL COPEY</t>
  </si>
  <si>
    <t>LA GLORIA</t>
  </si>
  <si>
    <t>PELAYA</t>
  </si>
  <si>
    <t>RÍO DE ORO</t>
  </si>
  <si>
    <t>SAN ALBERTO</t>
  </si>
  <si>
    <t>BELÉN DE BAJIRÁ</t>
  </si>
  <si>
    <t>ISTMINA</t>
  </si>
  <si>
    <t>BUENAVISTA (Cor)</t>
  </si>
  <si>
    <t>CHINÚ</t>
  </si>
  <si>
    <t>CIÉNAGA DE ORO</t>
  </si>
  <si>
    <t>PUEBLO NUEVO</t>
  </si>
  <si>
    <t>SAN ANDRÉS SOTAVENTO</t>
  </si>
  <si>
    <t>SAN ANTERO</t>
  </si>
  <si>
    <t>SAN PELAYO</t>
  </si>
  <si>
    <t>TIERRALTA</t>
  </si>
  <si>
    <t>VALENCIA</t>
  </si>
  <si>
    <t>AGUA DE DIOS</t>
  </si>
  <si>
    <t>ANAPOIMA</t>
  </si>
  <si>
    <t>ANOLAIMA</t>
  </si>
  <si>
    <t>ARBELÁEZ</t>
  </si>
  <si>
    <t>CACHIPAY</t>
  </si>
  <si>
    <t>CAJICÁ</t>
  </si>
  <si>
    <t>CARMEN DE CARUPA</t>
  </si>
  <si>
    <t>CHOCONTÁ</t>
  </si>
  <si>
    <t>COTA</t>
  </si>
  <si>
    <t>CUCUNUBÁ</t>
  </si>
  <si>
    <t>FÚQUENE</t>
  </si>
  <si>
    <t>GACHANCIPÁ</t>
  </si>
  <si>
    <t>GUADUAS</t>
  </si>
  <si>
    <t>GUASCA</t>
  </si>
  <si>
    <t>GUATAVITA</t>
  </si>
  <si>
    <t>LA MESA</t>
  </si>
  <si>
    <t>LENGUAZAQUE</t>
  </si>
  <si>
    <t>NOCAIMA</t>
  </si>
  <si>
    <t>PARATEBUENO</t>
  </si>
  <si>
    <t>PASCA</t>
  </si>
  <si>
    <t>SAN ANTONIO DEL TEQUENDAMA</t>
  </si>
  <si>
    <t>SAN BERNARDO (Cun)</t>
  </si>
  <si>
    <t>SAN FRANCISCO (Cun)</t>
  </si>
  <si>
    <t>SASAIMA</t>
  </si>
  <si>
    <t>SILVANIA</t>
  </si>
  <si>
    <t>SUESCA</t>
  </si>
  <si>
    <t>SUTATAUSA</t>
  </si>
  <si>
    <t>TENA</t>
  </si>
  <si>
    <t>ÚTICA</t>
  </si>
  <si>
    <t>VERGARA</t>
  </si>
  <si>
    <t>VIANÍ</t>
  </si>
  <si>
    <t>ZIPACÓN</t>
  </si>
  <si>
    <t>ACEVEDO</t>
  </si>
  <si>
    <t>AIPE</t>
  </si>
  <si>
    <t>BARAYA</t>
  </si>
  <si>
    <t>GIGANTE</t>
  </si>
  <si>
    <t>ISNOS</t>
  </si>
  <si>
    <t>OPORAPA</t>
  </si>
  <si>
    <t>PALESTINA (Hui)</t>
  </si>
  <si>
    <t>PITALITO</t>
  </si>
  <si>
    <t>RIVERA</t>
  </si>
  <si>
    <t>SALADOBLANCO</t>
  </si>
  <si>
    <t>SAN AGUSTÍN</t>
  </si>
  <si>
    <t>SANTA MARÍA (Hui)</t>
  </si>
  <si>
    <t>TELLO</t>
  </si>
  <si>
    <t>TERUEL</t>
  </si>
  <si>
    <t>TIMANÁ</t>
  </si>
  <si>
    <t>YAGUARÁ</t>
  </si>
  <si>
    <t>MANAURE (Gua)</t>
  </si>
  <si>
    <t>URIBIA</t>
  </si>
  <si>
    <t>ARACATACA</t>
  </si>
  <si>
    <t>FUNDACIÓN</t>
  </si>
  <si>
    <t>CASTILLA LA NUEVA</t>
  </si>
  <si>
    <t>CUMARAL</t>
  </si>
  <si>
    <t>FUENTE DE ORO</t>
  </si>
  <si>
    <t>GUAMAL (Met)</t>
  </si>
  <si>
    <t>PUERTO LÓPEZ</t>
  </si>
  <si>
    <t>RESTREPO (Met)</t>
  </si>
  <si>
    <t>SAN JUAN DE ARAMA</t>
  </si>
  <si>
    <t>SAN MARTÍN (Met)</t>
  </si>
  <si>
    <t>ARBOLEDA</t>
  </si>
  <si>
    <t>CUMBAL</t>
  </si>
  <si>
    <t>EL TAMBO (Nar)</t>
  </si>
  <si>
    <t>FUNES</t>
  </si>
  <si>
    <t>GUACHUCAL</t>
  </si>
  <si>
    <t>GUAITARILLA</t>
  </si>
  <si>
    <t>SAMANIEGO</t>
  </si>
  <si>
    <t>YACUANQUER</t>
  </si>
  <si>
    <t>ABREGO</t>
  </si>
  <si>
    <t>CHINÁCOTA</t>
  </si>
  <si>
    <t>EL ZULIA</t>
  </si>
  <si>
    <t>SARDINATA</t>
  </si>
  <si>
    <t>TIBÚ</t>
  </si>
  <si>
    <t>SIBUNDOY</t>
  </si>
  <si>
    <t>MARSELLA</t>
  </si>
  <si>
    <t>MISTRATÓ</t>
  </si>
  <si>
    <t>SANTUARIO</t>
  </si>
  <si>
    <t>BARRANCABERMEJA</t>
  </si>
  <si>
    <t>CAPITANEJO</t>
  </si>
  <si>
    <t>CERRITO</t>
  </si>
  <si>
    <t>CHIPATÁ</t>
  </si>
  <si>
    <t>CIMITARRA</t>
  </si>
  <si>
    <t>COROMORO</t>
  </si>
  <si>
    <t>ENCINO</t>
  </si>
  <si>
    <t>FLORIDABLANCA</t>
  </si>
  <si>
    <t>GÜEPSA</t>
  </si>
  <si>
    <t>LANDÁZURI</t>
  </si>
  <si>
    <t>LEBRÍJA</t>
  </si>
  <si>
    <t>OCAMONTE</t>
  </si>
  <si>
    <t>PUENTE NACIONAL</t>
  </si>
  <si>
    <t>PUERTO WILCHES</t>
  </si>
  <si>
    <t>SABANA DE TORRES</t>
  </si>
  <si>
    <t>SAN VICENTE DE CHUCURÍ</t>
  </si>
  <si>
    <t>SANTA HELENA DEL OPÓN</t>
  </si>
  <si>
    <t>SOCORRO</t>
  </si>
  <si>
    <t>VALLE DE SAN JOSÉ</t>
  </si>
  <si>
    <t>VILLANUEVA (San)</t>
  </si>
  <si>
    <t>SAMPUÉS</t>
  </si>
  <si>
    <t>SAN MARCOS</t>
  </si>
  <si>
    <t>SAN ONOFRE</t>
  </si>
  <si>
    <t>SAN LUIS DE SINCÉ</t>
  </si>
  <si>
    <t>TOLÚ VIEJO</t>
  </si>
  <si>
    <t>ATACO</t>
  </si>
  <si>
    <t>ESPINAL</t>
  </si>
  <si>
    <t>IBAGUÉ</t>
  </si>
  <si>
    <t>MURILLO</t>
  </si>
  <si>
    <t>NATAGAIMA</t>
  </si>
  <si>
    <t>PALOCABILDO</t>
  </si>
  <si>
    <t>PLANADAS</t>
  </si>
  <si>
    <t>RIOBLANCO</t>
  </si>
  <si>
    <t>RONCESVALLES</t>
  </si>
  <si>
    <t>SAN ANTONIO</t>
  </si>
  <si>
    <t>VILLAHERMOSA</t>
  </si>
  <si>
    <t>ALCALÁ</t>
  </si>
  <si>
    <t>ANDALUCÍA</t>
  </si>
  <si>
    <t>ANSERMANUEVO</t>
  </si>
  <si>
    <t>BOLÍVAR (Val)</t>
  </si>
  <si>
    <t>BUENAVENTURA</t>
  </si>
  <si>
    <t>CALIMA</t>
  </si>
  <si>
    <t>EL ÁGUILA</t>
  </si>
  <si>
    <t>GINEBRA</t>
  </si>
  <si>
    <t>GUACARÍ</t>
  </si>
  <si>
    <t>RESTREPO (Val)</t>
  </si>
  <si>
    <t>TORO</t>
  </si>
  <si>
    <t>TRUJILLO</t>
  </si>
  <si>
    <t>VERSALLES</t>
  </si>
  <si>
    <t>ZARZAL</t>
  </si>
  <si>
    <t>HSBC</t>
  </si>
  <si>
    <t>MADRID</t>
  </si>
  <si>
    <t>SOACHA</t>
  </si>
  <si>
    <t>ARMENIA (Qui)</t>
  </si>
  <si>
    <t>DON MATÍAS</t>
  </si>
  <si>
    <t>SAN PEDRO (Ant)</t>
  </si>
  <si>
    <t>SANTA ROSA DE OSOS</t>
  </si>
  <si>
    <t>SANTAFÉ DE ANTIOQUIA</t>
  </si>
  <si>
    <t>CERETÉ</t>
  </si>
  <si>
    <t>MONTELÍBANO</t>
  </si>
  <si>
    <t>VILLAGARZÓN</t>
  </si>
  <si>
    <t>CALARCA</t>
  </si>
  <si>
    <t>CIRCASIA</t>
  </si>
  <si>
    <t>FILANDIA</t>
  </si>
  <si>
    <t>LA TEBAIDA</t>
  </si>
  <si>
    <t>MONTENEGRO</t>
  </si>
  <si>
    <t>QUIMBAYA</t>
  </si>
  <si>
    <t>COROZAL</t>
  </si>
  <si>
    <t>LETICIA</t>
  </si>
  <si>
    <t>ABEJORRAL</t>
  </si>
  <si>
    <t>ANDES</t>
  </si>
  <si>
    <t>APARTADÓ</t>
  </si>
  <si>
    <t>BARBOSA (Ant)</t>
  </si>
  <si>
    <t>BELLO</t>
  </si>
  <si>
    <t>CAÑASGORDAS</t>
  </si>
  <si>
    <t>EL CARMEN DE VIBORAL</t>
  </si>
  <si>
    <t>CHIGORODÓ</t>
  </si>
  <si>
    <t>CISNEROS</t>
  </si>
  <si>
    <t>EL BAGRE</t>
  </si>
  <si>
    <t>ENTRERRIOS</t>
  </si>
  <si>
    <t>FREDONIA</t>
  </si>
  <si>
    <t>FRONTINO</t>
  </si>
  <si>
    <t>GIRARDOTA</t>
  </si>
  <si>
    <t>GRANADA (Ant)</t>
  </si>
  <si>
    <t>ITUANGO</t>
  </si>
  <si>
    <t>JARDÍN</t>
  </si>
  <si>
    <t>MUTATÁ</t>
  </si>
  <si>
    <t>PUERTO BERRÍO</t>
  </si>
  <si>
    <t>PUERTO NARE</t>
  </si>
  <si>
    <t>REMEDIOS</t>
  </si>
  <si>
    <t>RETIRO</t>
  </si>
  <si>
    <t>SAN CARLOS (Ant)</t>
  </si>
  <si>
    <t>SAN PEDRO DE URABA</t>
  </si>
  <si>
    <t>SEGOVIA</t>
  </si>
  <si>
    <t>SONSON</t>
  </si>
  <si>
    <t>TITIRIBÍ</t>
  </si>
  <si>
    <t>TURBO</t>
  </si>
  <si>
    <t>ARAUCA</t>
  </si>
  <si>
    <t>SARAVENA</t>
  </si>
  <si>
    <t>TAME</t>
  </si>
  <si>
    <t>SAN ANDRÉS (S.And)</t>
  </si>
  <si>
    <t>SABANALARGA (Atl)</t>
  </si>
  <si>
    <t>SOLEDAD</t>
  </si>
  <si>
    <t>ARJONA</t>
  </si>
  <si>
    <t>EL CARMEN DE BOLÍVAR</t>
  </si>
  <si>
    <t>SAN PABLO (Bol)</t>
  </si>
  <si>
    <t>TURBACO</t>
  </si>
  <si>
    <t>AQUITANIA</t>
  </si>
  <si>
    <t>BELÉN (Boy)</t>
  </si>
  <si>
    <t>CAMPOHERMOSO</t>
  </si>
  <si>
    <t>CHIQUINQUIRÁ</t>
  </si>
  <si>
    <t>DUITAMA</t>
  </si>
  <si>
    <t>GARAGOA</t>
  </si>
  <si>
    <t>GUATEQUE</t>
  </si>
  <si>
    <t>MIRAFLORES (Boy)</t>
  </si>
  <si>
    <t>MUZO</t>
  </si>
  <si>
    <t>OTANCHE</t>
  </si>
  <si>
    <t>PAIPA</t>
  </si>
  <si>
    <t>PAZ DE RÍO</t>
  </si>
  <si>
    <t>PUERTO BOYACÁ</t>
  </si>
  <si>
    <t>SAN LUIS DE GACENO</t>
  </si>
  <si>
    <t>SANTA ROSA DE VITERBO</t>
  </si>
  <si>
    <t>SOCHA</t>
  </si>
  <si>
    <t>SUTAMARCHÁN</t>
  </si>
  <si>
    <t>TIBANÁ</t>
  </si>
  <si>
    <t>TUTA</t>
  </si>
  <si>
    <t>VENTAQUEMADA</t>
  </si>
  <si>
    <t>AGUADAS</t>
  </si>
  <si>
    <t>ANSERMA</t>
  </si>
  <si>
    <t>LA DORADA</t>
  </si>
  <si>
    <t>MARQUETALIA</t>
  </si>
  <si>
    <t>VICTORIA</t>
  </si>
  <si>
    <t>VILLAMARÍA</t>
  </si>
  <si>
    <t>CARTAGENA DEL CHAIRÁ</t>
  </si>
  <si>
    <t>FLORENCIA (Caq)</t>
  </si>
  <si>
    <t>SAN VICENTE DEL CAGUÁN</t>
  </si>
  <si>
    <t>AGUAZUL</t>
  </si>
  <si>
    <t>MONTERREY</t>
  </si>
  <si>
    <t>PAZ DE ARIPORO</t>
  </si>
  <si>
    <t>TAURAMENA</t>
  </si>
  <si>
    <t>TRINIDAD</t>
  </si>
  <si>
    <t>VILLANUEVA (Cas)</t>
  </si>
  <si>
    <t>YOPAL</t>
  </si>
  <si>
    <t>POPAYÁN</t>
  </si>
  <si>
    <t>PUERTO TEJADA</t>
  </si>
  <si>
    <t>SANTANDER DE QUILICHAO</t>
  </si>
  <si>
    <t>BOSCONIA</t>
  </si>
  <si>
    <t>VALLEDUPAR</t>
  </si>
  <si>
    <t>QUIBDÓ</t>
  </si>
  <si>
    <t>TADÓ</t>
  </si>
  <si>
    <t>AYAPEL</t>
  </si>
  <si>
    <t>LORICA</t>
  </si>
  <si>
    <t>PLANETA RICA</t>
  </si>
  <si>
    <t>PUERTO LIBERTADOR</t>
  </si>
  <si>
    <t>SAHAGÚN</t>
  </si>
  <si>
    <t>VILLA DE SAN DIEGO DE UBATE</t>
  </si>
  <si>
    <t>APULO</t>
  </si>
  <si>
    <t>CAQUEZA</t>
  </si>
  <si>
    <t>CHOACHÍ</t>
  </si>
  <si>
    <t>COGUA</t>
  </si>
  <si>
    <t>EL COLEGIO</t>
  </si>
  <si>
    <t>EL ROSAL</t>
  </si>
  <si>
    <t>FOMEQUE</t>
  </si>
  <si>
    <t>FOSCA</t>
  </si>
  <si>
    <t>FUSAGASUGÁ</t>
  </si>
  <si>
    <t>GACHETÁ</t>
  </si>
  <si>
    <t>GUACHETÁ</t>
  </si>
  <si>
    <t>LA CALERA</t>
  </si>
  <si>
    <t>LA VEGA (Cun)</t>
  </si>
  <si>
    <t>MACHETA</t>
  </si>
  <si>
    <t>NEMOCÓN</t>
  </si>
  <si>
    <t>PACHO</t>
  </si>
  <si>
    <t>PUERTO SALGAR</t>
  </si>
  <si>
    <t>SAN JUAN DE RÍO SECO</t>
  </si>
  <si>
    <t>SESQUILÉ</t>
  </si>
  <si>
    <t>SIBATÉ</t>
  </si>
  <si>
    <t>SIMIJACA</t>
  </si>
  <si>
    <t>SOPÓ</t>
  </si>
  <si>
    <t>SUBACHOQUE</t>
  </si>
  <si>
    <t>TABIO</t>
  </si>
  <si>
    <t>TENJO</t>
  </si>
  <si>
    <t>TOCAIMA</t>
  </si>
  <si>
    <t>TOCANCIPÁ</t>
  </si>
  <si>
    <t>VILLAPINZÓN</t>
  </si>
  <si>
    <t>VILLETA</t>
  </si>
  <si>
    <t>YACOPÍ</t>
  </si>
  <si>
    <t>INÍRIDA</t>
  </si>
  <si>
    <t>SAN JOSÉ DEL GUAVIARE</t>
  </si>
  <si>
    <t>ALGECIRAS</t>
  </si>
  <si>
    <t>CAMPOALEGRE</t>
  </si>
  <si>
    <t>GARZÓN</t>
  </si>
  <si>
    <t>GUADALUPE (Hui)</t>
  </si>
  <si>
    <t>LA PLATA</t>
  </si>
  <si>
    <t>NEIVA</t>
  </si>
  <si>
    <t>PALERMO</t>
  </si>
  <si>
    <t>PITAL</t>
  </si>
  <si>
    <t>MAICAO</t>
  </si>
  <si>
    <t>RIOHACHA</t>
  </si>
  <si>
    <t>ARIGUANÍ</t>
  </si>
  <si>
    <t>CIÉNAGA (Mag)</t>
  </si>
  <si>
    <t>EL BANCO</t>
  </si>
  <si>
    <t>PLATO</t>
  </si>
  <si>
    <t>SANTA MARTA</t>
  </si>
  <si>
    <t>ACACÍAS</t>
  </si>
  <si>
    <t>GRANADA (Met)</t>
  </si>
  <si>
    <t>PUERTO LLERAS</t>
  </si>
  <si>
    <t>VILLAVICENCIO</t>
  </si>
  <si>
    <t>IPIALES</t>
  </si>
  <si>
    <t>PASTO</t>
  </si>
  <si>
    <t>SAN ANDRES DE TUMACO</t>
  </si>
  <si>
    <t>TÚQUERRES</t>
  </si>
  <si>
    <t>ARBOLEDAS</t>
  </si>
  <si>
    <t>CONVENCIÓN</t>
  </si>
  <si>
    <t>CÚCUTA</t>
  </si>
  <si>
    <t>OCAÑA</t>
  </si>
  <si>
    <t>PAMPLONA</t>
  </si>
  <si>
    <t>SALENTO</t>
  </si>
  <si>
    <t>APÍA</t>
  </si>
  <si>
    <t>DOSQUEBRADAS</t>
  </si>
  <si>
    <t>LA VIRGINIA</t>
  </si>
  <si>
    <t>QUINCHÍA</t>
  </si>
  <si>
    <t>SANTA ROSA DE CABAL</t>
  </si>
  <si>
    <t>BARBOSA (San)</t>
  </si>
  <si>
    <t>CHARALÁ</t>
  </si>
  <si>
    <t>CONCEPCIÓN (San)</t>
  </si>
  <si>
    <t>GIRÓN</t>
  </si>
  <si>
    <t>MÁLAGA</t>
  </si>
  <si>
    <t>PIEDECUESTA</t>
  </si>
  <si>
    <t>SAN ANDRÉS (San)</t>
  </si>
  <si>
    <t>SAN GIL</t>
  </si>
  <si>
    <t>SUAITA</t>
  </si>
  <si>
    <t>VÉLEZ</t>
  </si>
  <si>
    <t>ZAPATOCA</t>
  </si>
  <si>
    <t>SANTIAGO DE TOLÚ</t>
  </si>
  <si>
    <t>SINCELEJO</t>
  </si>
  <si>
    <t>SUCRE (Suc)</t>
  </si>
  <si>
    <t>CAJAMARCA</t>
  </si>
  <si>
    <t>CHAPARRAL</t>
  </si>
  <si>
    <t>FLANDES</t>
  </si>
  <si>
    <t>FRESNO</t>
  </si>
  <si>
    <t>GUAMO</t>
  </si>
  <si>
    <t>HONDA</t>
  </si>
  <si>
    <t>ICONONZO</t>
  </si>
  <si>
    <t>LÉRIDA</t>
  </si>
  <si>
    <t>LÍBANO</t>
  </si>
  <si>
    <t>MARIQUITA</t>
  </si>
  <si>
    <t>MELGAR</t>
  </si>
  <si>
    <t>PURIFICACIÓN</t>
  </si>
  <si>
    <t>SALDAÑA</t>
  </si>
  <si>
    <t>BUGALAGRANDE</t>
  </si>
  <si>
    <t>CANDELARIA (Val)</t>
  </si>
  <si>
    <t>CARTAGO</t>
  </si>
  <si>
    <t>EL CERRITO</t>
  </si>
  <si>
    <t>EL DOVIO</t>
  </si>
  <si>
    <t>FLORIDA</t>
  </si>
  <si>
    <t>GUADALAJARA DE BUGA</t>
  </si>
  <si>
    <t>JAMUNDÍ</t>
  </si>
  <si>
    <t>LA UNIÓN (Val)</t>
  </si>
  <si>
    <t>LA VICTORIA (Val)</t>
  </si>
  <si>
    <t>PALMIRA</t>
  </si>
  <si>
    <t>PRADERA</t>
  </si>
  <si>
    <t>SEVILLA</t>
  </si>
  <si>
    <t>TULUÁ</t>
  </si>
  <si>
    <t>YUMBO</t>
  </si>
  <si>
    <t>TOTAL NACIONAL</t>
  </si>
  <si>
    <t>CORRESPONSALES NO BANCARIOS</t>
  </si>
  <si>
    <t>NUMERO DE CORRESPONSALES NO BANCARIOS DE LOS ESTABLECIMIENTOS DE CRÉDITO POR MUNICIPIO Y DEPARTAMENTO</t>
  </si>
  <si>
    <t xml:space="preserve">FECHA DE CORTE: </t>
  </si>
  <si>
    <t>BETANIA</t>
  </si>
  <si>
    <t>CALDAS (Boy)</t>
  </si>
  <si>
    <t>CARMEN DE APICALÁ</t>
  </si>
  <si>
    <t>CÓRDOBA (Bol)</t>
  </si>
  <si>
    <t>DAGUA</t>
  </si>
  <si>
    <t>JERICÓ (Boy)</t>
  </si>
  <si>
    <t>LURUACO</t>
  </si>
  <si>
    <t>MIRANDA</t>
  </si>
  <si>
    <t>NECHÍ</t>
  </si>
  <si>
    <t>PUEBLORRICO</t>
  </si>
  <si>
    <t>PUERRES</t>
  </si>
  <si>
    <t>ROVIRA</t>
  </si>
  <si>
    <t>TEORAMA</t>
  </si>
  <si>
    <t>CHAMEZA</t>
  </si>
  <si>
    <t>PIOJÓ</t>
  </si>
  <si>
    <t>ALTOS DEL ROSARIO</t>
  </si>
  <si>
    <t>ARROYOHONDO</t>
  </si>
  <si>
    <t>CLEMENCIA</t>
  </si>
  <si>
    <t>EL PEÑÓN (Bol)</t>
  </si>
  <si>
    <t>SAN CRISTÓBAL</t>
  </si>
  <si>
    <t>SAN FERNANDO</t>
  </si>
  <si>
    <t>SOPLAVIENTO</t>
  </si>
  <si>
    <t>TALAIGUA NUEVO</t>
  </si>
  <si>
    <t>BETÉITIVA</t>
  </si>
  <si>
    <t>CORRALES</t>
  </si>
  <si>
    <t>LA VICTORIA (Boy)</t>
  </si>
  <si>
    <t>MONGUA</t>
  </si>
  <si>
    <t>TASCO</t>
  </si>
  <si>
    <t>TÓPAGA</t>
  </si>
  <si>
    <t>TUTAZÁ</t>
  </si>
  <si>
    <t>PAILITAS</t>
  </si>
  <si>
    <t>EL PEÑÓN (Cun)</t>
  </si>
  <si>
    <t>JERUSALÉN</t>
  </si>
  <si>
    <t>ALGARROBO</t>
  </si>
  <si>
    <t>PEDRAZA</t>
  </si>
  <si>
    <t>PIJIÑO DEL CARMEN</t>
  </si>
  <si>
    <t>SAN ZENÓN</t>
  </si>
  <si>
    <t>SANTA BÁRBARA DE PINTO</t>
  </si>
  <si>
    <t>ZAPAYÁN</t>
  </si>
  <si>
    <t>FRANCISCO PIZARRO</t>
  </si>
  <si>
    <t>SAN BERNARDO (Nar)</t>
  </si>
  <si>
    <t>ALBANIA (San)</t>
  </si>
  <si>
    <t>EL GUACAMAYO</t>
  </si>
  <si>
    <t>EL PEÑÓN (San)</t>
  </si>
  <si>
    <t>PINCHOTE</t>
  </si>
  <si>
    <t>Part %</t>
  </si>
  <si>
    <t>MANATÍ</t>
  </si>
  <si>
    <t>SAN JACINTO</t>
  </si>
  <si>
    <t>BOJAYA</t>
  </si>
  <si>
    <t>CONDOTO</t>
  </si>
  <si>
    <t>ANCUYÁ</t>
  </si>
  <si>
    <t>DOLORES</t>
  </si>
  <si>
    <t>VILLARRICA</t>
  </si>
  <si>
    <t>LA CUMBRE</t>
  </si>
  <si>
    <t>MOCOA</t>
  </si>
  <si>
    <t>ORITO</t>
  </si>
  <si>
    <t>PUERTO ASÍS</t>
  </si>
  <si>
    <t>ALTO BAUDO</t>
  </si>
  <si>
    <t>BAGADÓ</t>
  </si>
  <si>
    <t>BITUIMA</t>
  </si>
  <si>
    <t>CALIFORNIA</t>
  </si>
  <si>
    <t>EL CANTÓN DEL SAN PABLO</t>
  </si>
  <si>
    <t>CARMEN DEL DARIEN</t>
  </si>
  <si>
    <t>CICUCO</t>
  </si>
  <si>
    <t>GALAPA</t>
  </si>
  <si>
    <t>URIBE</t>
  </si>
  <si>
    <t>LA CAPILLA</t>
  </si>
  <si>
    <t>LA PLAYA</t>
  </si>
  <si>
    <t>MEDIO ATRATO</t>
  </si>
  <si>
    <t>MEDIO BAUDÓ</t>
  </si>
  <si>
    <t>MARGARITA</t>
  </si>
  <si>
    <t>MEDIO SAN JUAN</t>
  </si>
  <si>
    <t>NARIÑO (Cun)</t>
  </si>
  <si>
    <t>REGIDOR</t>
  </si>
  <si>
    <t>RÍO QUITO</t>
  </si>
  <si>
    <t>SÁCHICA</t>
  </si>
  <si>
    <t>SAN CALIXTO</t>
  </si>
  <si>
    <t>SANTA LUCÍA</t>
  </si>
  <si>
    <t>SORA</t>
  </si>
  <si>
    <t>SUCRE (Cau)</t>
  </si>
  <si>
    <t>UNIÓN PANAMERICANA</t>
  </si>
  <si>
    <t>VILLA RICA</t>
  </si>
  <si>
    <t>ZAMBRANO</t>
  </si>
  <si>
    <t>SEPTIEMBRE DE 2008</t>
  </si>
  <si>
    <t>INFORME A SEPTIEMBRE DE 2008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</si>
</sst>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22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b/>
      <sz val="10"/>
      <color indexed="18"/>
      <name val="Trebuchet MS"/>
      <family val="2"/>
    </font>
    <font>
      <sz val="10"/>
      <color indexed="8"/>
      <name val="Trebuchet MS"/>
      <family val="2"/>
    </font>
    <font>
      <sz val="10"/>
      <color indexed="55"/>
      <name val="Arial"/>
      <family val="2"/>
    </font>
    <font>
      <b/>
      <sz val="12"/>
      <color indexed="18"/>
      <name val="Trebuchet MS"/>
      <family val="2"/>
    </font>
    <font>
      <b/>
      <sz val="11"/>
      <color indexed="18"/>
      <name val="Trebuchet MS"/>
      <family val="2"/>
    </font>
    <font>
      <sz val="16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22">
      <alignment/>
      <protection/>
    </xf>
    <xf numFmtId="0" fontId="5" fillId="0" borderId="0" xfId="22" applyFill="1" applyBorder="1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16" fillId="2" borderId="19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0" fontId="16" fillId="2" borderId="2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2" borderId="14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 vertical="top"/>
    </xf>
    <xf numFmtId="3" fontId="0" fillId="0" borderId="30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32" xfId="0" applyFont="1" applyFill="1" applyBorder="1" applyAlignment="1">
      <alignment vertical="top"/>
    </xf>
    <xf numFmtId="3" fontId="0" fillId="0" borderId="33" xfId="0" applyNumberFormat="1" applyFill="1" applyBorder="1" applyAlignment="1">
      <alignment/>
    </xf>
    <xf numFmtId="0" fontId="0" fillId="0" borderId="31" xfId="0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1" xfId="21" applyFont="1" applyFill="1" applyBorder="1" applyAlignment="1">
      <alignment horizontal="center"/>
      <protection/>
    </xf>
    <xf numFmtId="172" fontId="13" fillId="0" borderId="21" xfId="23" applyNumberFormat="1" applyFont="1" applyBorder="1" applyAlignment="1">
      <alignment/>
    </xf>
    <xf numFmtId="0" fontId="13" fillId="2" borderId="34" xfId="21" applyFont="1" applyFill="1" applyBorder="1" applyAlignment="1">
      <alignment horizontal="center"/>
      <protection/>
    </xf>
    <xf numFmtId="3" fontId="13" fillId="0" borderId="34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30" xfId="23" applyNumberFormat="1" applyFont="1" applyBorder="1" applyAlignment="1">
      <alignment/>
    </xf>
    <xf numFmtId="172" fontId="14" fillId="0" borderId="33" xfId="23" applyNumberFormat="1" applyFont="1" applyBorder="1" applyAlignment="1">
      <alignment/>
    </xf>
    <xf numFmtId="172" fontId="14" fillId="0" borderId="35" xfId="23" applyNumberFormat="1" applyFont="1" applyBorder="1" applyAlignment="1">
      <alignment/>
    </xf>
    <xf numFmtId="3" fontId="14" fillId="0" borderId="36" xfId="21" applyNumberFormat="1" applyFont="1" applyBorder="1">
      <alignment/>
      <protection/>
    </xf>
    <xf numFmtId="3" fontId="14" fillId="0" borderId="37" xfId="21" applyNumberFormat="1" applyFont="1" applyBorder="1">
      <alignment/>
      <protection/>
    </xf>
    <xf numFmtId="3" fontId="14" fillId="0" borderId="38" xfId="21" applyNumberFormat="1" applyFont="1" applyBorder="1">
      <alignment/>
      <protection/>
    </xf>
    <xf numFmtId="0" fontId="14" fillId="0" borderId="39" xfId="21" applyFont="1" applyBorder="1" applyAlignment="1">
      <alignment horizontal="left" indent="1"/>
      <protection/>
    </xf>
    <xf numFmtId="0" fontId="14" fillId="0" borderId="40" xfId="21" applyFont="1" applyBorder="1" applyAlignment="1">
      <alignment horizontal="left" indent="1"/>
      <protection/>
    </xf>
    <xf numFmtId="0" fontId="14" fillId="0" borderId="41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927</xdr:row>
      <xdr:rowOff>38100</xdr:rowOff>
    </xdr:from>
    <xdr:to>
      <xdr:col>0</xdr:col>
      <xdr:colOff>981075</xdr:colOff>
      <xdr:row>931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03426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66675</xdr:rowOff>
    </xdr:from>
    <xdr:to>
      <xdr:col>0</xdr:col>
      <xdr:colOff>857250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E925" sheet="Listado de CNB x Ent x Mpio"/>
  </cacheSource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BANCO POPULAR S.A."/>
        <s v="BANCOLOMBIA S.A."/>
        <s v="CITIBANK"/>
        <s v="BANCO AGRARIO DE COLOMBIA S.A."/>
        <s v="BBVA COLOMBIA"/>
        <s v="HSBC"/>
        <s v="AV VILLAS"/>
        <s v="BANCO DE BOGOTA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E925" sheet="Listado de CNB x Ent x Mpio"/>
  </cacheSource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Arauca"/>
        <s v="Casanare"/>
        <s v="Putumayo"/>
        <s v="Archipiélago de San Andrés, Providencia y Santa Catalina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BANCO POPULAR S.A."/>
        <s v="BANCOLOMBIA S.A."/>
        <s v="CITIBANK"/>
        <s v="BANCO AGRARIO DE COLOMBIA S.A."/>
        <s v="BBVA COLOMBIA"/>
        <s v="HSBC"/>
        <s v="AV VILLAS"/>
        <s v="BANCO DE BOGOTA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E925" sheet="Listado de CNB x Ent x Mpio"/>
  </cacheSource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ntioquia"/>
        <s v="Atlántico"/>
        <s v="Bogotá, D.C.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Arauca"/>
        <s v="Casanare"/>
        <s v="Putumayo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POPULAR S.A."/>
        <s v="BANCOLOMBIA S.A."/>
        <s v="CITIBANK"/>
        <s v="BANCO AGRARIO DE COLOMBIA S.A."/>
        <s v="BBVA COLOMBIA"/>
        <s v="HSBC"/>
        <s v="AV VILLAS"/>
        <s v="BANCO DE BOGOTA"/>
        <s v="OCCIDENTE"/>
        <s v="BANCO CAJA SOCIAL BCS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2"/>
        <item x="1"/>
        <item x="3"/>
        <item m="1" x="10"/>
        <item x="6"/>
        <item x="0"/>
        <item x="4"/>
        <item x="7"/>
        <item x="9"/>
        <item x="8"/>
        <item m="1" x="11"/>
        <item x="5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0"/>
        <item x="24"/>
        <item x="27"/>
        <item x="1"/>
        <item x="2"/>
        <item x="3"/>
        <item x="4"/>
        <item x="5"/>
        <item x="6"/>
        <item x="25"/>
        <item x="7"/>
        <item x="8"/>
        <item x="11"/>
        <item x="9"/>
        <item x="10"/>
        <item x="29"/>
        <item x="30"/>
        <item x="12"/>
        <item x="13"/>
        <item x="14"/>
        <item x="15"/>
        <item x="16"/>
        <item x="17"/>
        <item x="26"/>
        <item x="18"/>
        <item x="19"/>
        <item x="20"/>
        <item x="21"/>
        <item x="22"/>
        <item x="23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2"/>
        <item x="1"/>
        <item x="3"/>
        <item x="6"/>
        <item x="4"/>
        <item x="0"/>
        <item x="7"/>
        <item x="9"/>
        <item x="8"/>
        <item m="1" x="10"/>
        <item m="1" x="11"/>
        <item x="5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2"/>
        <item x="0"/>
        <item x="23"/>
        <item x="10"/>
        <item x="1"/>
        <item x="20"/>
        <item x="4"/>
        <item x="22"/>
        <item x="16"/>
        <item x="3"/>
        <item x="19"/>
        <item x="12"/>
        <item x="5"/>
        <item x="15"/>
        <item x="17"/>
        <item x="14"/>
        <item x="9"/>
        <item x="18"/>
        <item x="8"/>
        <item x="7"/>
        <item x="21"/>
        <item x="25"/>
        <item x="13"/>
        <item x="6"/>
        <item x="11"/>
        <item x="24"/>
        <item x="26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7"/>
  <sheetViews>
    <sheetView showGridLines="0" tabSelected="1" workbookViewId="0" topLeftCell="A1">
      <selection activeCell="B68" sqref="B68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5" customWidth="1"/>
  </cols>
  <sheetData>
    <row r="1" spans="1:8" ht="12.75">
      <c r="A1" s="92" t="s">
        <v>55</v>
      </c>
      <c r="B1" s="92"/>
      <c r="C1" s="92"/>
      <c r="D1" s="92"/>
      <c r="E1" s="92"/>
      <c r="F1" s="92"/>
      <c r="G1" s="92"/>
      <c r="H1" s="92"/>
    </row>
    <row r="2" spans="1:8" ht="12.75">
      <c r="A2" s="92"/>
      <c r="B2" s="92"/>
      <c r="C2" s="92"/>
      <c r="D2" s="92"/>
      <c r="E2" s="92"/>
      <c r="F2" s="92"/>
      <c r="G2" s="92"/>
      <c r="H2" s="92"/>
    </row>
    <row r="11" ht="12.75">
      <c r="D11" s="44"/>
    </row>
    <row r="13" spans="3:5" ht="11.25">
      <c r="C13" s="91" t="str">
        <f>'TB -Listado de CNB x Ent x Mpio'!G61</f>
        <v>Archipiélago de San Andrés, Providencia y Santa Catalina - 3  CNBS </v>
      </c>
      <c r="D13" s="91"/>
      <c r="E13" s="91"/>
    </row>
    <row r="14" spans="3:5" ht="11.25">
      <c r="C14" s="91"/>
      <c r="D14" s="91"/>
      <c r="E14" s="91"/>
    </row>
    <row r="15" ht="12.75"/>
    <row r="16" ht="12.75"/>
    <row r="17" ht="13.5" thickBot="1"/>
    <row r="18" spans="1:3" ht="13.5" thickBot="1">
      <c r="A18" s="80" t="s">
        <v>49</v>
      </c>
      <c r="B18" s="78" t="s">
        <v>50</v>
      </c>
      <c r="C18" s="76" t="s">
        <v>706</v>
      </c>
    </row>
    <row r="19" spans="1:3" ht="12.75">
      <c r="A19" s="88" t="s">
        <v>43</v>
      </c>
      <c r="B19" s="85">
        <v>1</v>
      </c>
      <c r="C19" s="82">
        <f aca="true" t="shared" si="0" ref="C19:C50">B19/$B$50</f>
        <v>0.0002103049421661409</v>
      </c>
    </row>
    <row r="20" spans="1:3" ht="12.75">
      <c r="A20" s="89" t="s">
        <v>41</v>
      </c>
      <c r="B20" s="86">
        <v>3</v>
      </c>
      <c r="C20" s="83">
        <f t="shared" si="0"/>
        <v>0.0006309148264984228</v>
      </c>
    </row>
    <row r="21" spans="1:3" ht="12.75">
      <c r="A21" s="89" t="s">
        <v>22</v>
      </c>
      <c r="B21" s="86">
        <v>4</v>
      </c>
      <c r="C21" s="83">
        <f t="shared" si="0"/>
        <v>0.0008412197686645636</v>
      </c>
    </row>
    <row r="22" spans="1:3" ht="12.75">
      <c r="A22" s="89" t="s">
        <v>13</v>
      </c>
      <c r="B22" s="86">
        <v>5</v>
      </c>
      <c r="C22" s="83">
        <f t="shared" si="0"/>
        <v>0.0010515247108307045</v>
      </c>
    </row>
    <row r="23" spans="1:3" ht="12.75">
      <c r="A23" s="89" t="s">
        <v>40</v>
      </c>
      <c r="B23" s="86">
        <v>7</v>
      </c>
      <c r="C23" s="83">
        <f t="shared" si="0"/>
        <v>0.0014721345951629863</v>
      </c>
    </row>
    <row r="24" spans="1:3" ht="12.75">
      <c r="A24" s="89" t="s">
        <v>28</v>
      </c>
      <c r="B24" s="86">
        <v>10</v>
      </c>
      <c r="C24" s="83">
        <f t="shared" si="0"/>
        <v>0.002103049421661409</v>
      </c>
    </row>
    <row r="25" spans="1:3" ht="12.75">
      <c r="A25" s="89" t="s">
        <v>17</v>
      </c>
      <c r="B25" s="86">
        <v>14</v>
      </c>
      <c r="C25" s="83">
        <f t="shared" si="0"/>
        <v>0.0029442691903259727</v>
      </c>
    </row>
    <row r="26" spans="1:3" ht="12.75">
      <c r="A26" s="89" t="s">
        <v>23</v>
      </c>
      <c r="B26" s="86">
        <v>14</v>
      </c>
      <c r="C26" s="83">
        <f t="shared" si="0"/>
        <v>0.0029442691903259727</v>
      </c>
    </row>
    <row r="27" spans="1:3" ht="12.75">
      <c r="A27" s="89" t="s">
        <v>20</v>
      </c>
      <c r="B27" s="86">
        <v>23</v>
      </c>
      <c r="C27" s="83">
        <f t="shared" si="0"/>
        <v>0.00483701366982124</v>
      </c>
    </row>
    <row r="28" spans="1:3" ht="12.75">
      <c r="A28" s="89" t="s">
        <v>29</v>
      </c>
      <c r="B28" s="86">
        <v>27</v>
      </c>
      <c r="C28" s="83">
        <f t="shared" si="0"/>
        <v>0.0056782334384858045</v>
      </c>
    </row>
    <row r="29" spans="1:3" ht="12.75">
      <c r="A29" s="89" t="s">
        <v>42</v>
      </c>
      <c r="B29" s="86">
        <v>28</v>
      </c>
      <c r="C29" s="83">
        <f t="shared" si="0"/>
        <v>0.005888538380651945</v>
      </c>
    </row>
    <row r="30" spans="1:3" ht="12.75">
      <c r="A30" s="89" t="s">
        <v>18</v>
      </c>
      <c r="B30" s="86">
        <v>39</v>
      </c>
      <c r="C30" s="83">
        <f t="shared" si="0"/>
        <v>0.008201892744479496</v>
      </c>
    </row>
    <row r="31" spans="1:3" ht="12.75">
      <c r="A31" s="89" t="s">
        <v>37</v>
      </c>
      <c r="B31" s="86">
        <v>45</v>
      </c>
      <c r="C31" s="83">
        <f t="shared" si="0"/>
        <v>0.00946372239747634</v>
      </c>
    </row>
    <row r="32" spans="1:3" ht="12.75">
      <c r="A32" s="89" t="s">
        <v>19</v>
      </c>
      <c r="B32" s="86">
        <v>50</v>
      </c>
      <c r="C32" s="83">
        <f t="shared" si="0"/>
        <v>0.010515247108307046</v>
      </c>
    </row>
    <row r="33" spans="1:3" ht="12.75">
      <c r="A33" s="89" t="s">
        <v>21</v>
      </c>
      <c r="B33" s="86">
        <v>51</v>
      </c>
      <c r="C33" s="83">
        <f t="shared" si="0"/>
        <v>0.010725552050473186</v>
      </c>
    </row>
    <row r="34" spans="1:3" ht="12.75">
      <c r="A34" s="89" t="s">
        <v>27</v>
      </c>
      <c r="B34" s="86">
        <v>65</v>
      </c>
      <c r="C34" s="83">
        <f t="shared" si="0"/>
        <v>0.013669821240799159</v>
      </c>
    </row>
    <row r="35" spans="1:3" ht="12.75">
      <c r="A35" s="89" t="s">
        <v>34</v>
      </c>
      <c r="B35" s="86">
        <v>68</v>
      </c>
      <c r="C35" s="83">
        <f t="shared" si="0"/>
        <v>0.014300736067297582</v>
      </c>
    </row>
    <row r="36" spans="1:3" ht="12.75">
      <c r="A36" s="89" t="s">
        <v>25</v>
      </c>
      <c r="B36" s="86">
        <v>69</v>
      </c>
      <c r="C36" s="83">
        <f t="shared" si="0"/>
        <v>0.014511041009463722</v>
      </c>
    </row>
    <row r="37" spans="1:3" ht="12.75">
      <c r="A37" s="89" t="s">
        <v>9</v>
      </c>
      <c r="B37" s="86">
        <v>71</v>
      </c>
      <c r="C37" s="83">
        <f t="shared" si="0"/>
        <v>0.014931650893796004</v>
      </c>
    </row>
    <row r="38" spans="1:3" ht="12.75">
      <c r="A38" s="89" t="s">
        <v>24</v>
      </c>
      <c r="B38" s="86">
        <v>81</v>
      </c>
      <c r="C38" s="83">
        <f t="shared" si="0"/>
        <v>0.017034700315457414</v>
      </c>
    </row>
    <row r="39" spans="1:3" ht="12.75">
      <c r="A39" s="89" t="s">
        <v>35</v>
      </c>
      <c r="B39" s="86">
        <v>85</v>
      </c>
      <c r="C39" s="83">
        <f t="shared" si="0"/>
        <v>0.017875920084121977</v>
      </c>
    </row>
    <row r="40" spans="1:3" ht="12.75">
      <c r="A40" s="89" t="s">
        <v>26</v>
      </c>
      <c r="B40" s="86">
        <v>91</v>
      </c>
      <c r="C40" s="83">
        <f t="shared" si="0"/>
        <v>0.019137749737118823</v>
      </c>
    </row>
    <row r="41" spans="1:3" ht="12.75">
      <c r="A41" s="89" t="s">
        <v>16</v>
      </c>
      <c r="B41" s="86">
        <v>106</v>
      </c>
      <c r="C41" s="83">
        <f t="shared" si="0"/>
        <v>0.022292323869610935</v>
      </c>
    </row>
    <row r="42" spans="1:3" ht="12.75">
      <c r="A42" s="89" t="s">
        <v>8</v>
      </c>
      <c r="B42" s="86">
        <v>144</v>
      </c>
      <c r="C42" s="83">
        <f t="shared" si="0"/>
        <v>0.03028391167192429</v>
      </c>
    </row>
    <row r="43" spans="1:3" ht="12.75">
      <c r="A43" s="89" t="s">
        <v>36</v>
      </c>
      <c r="B43" s="86">
        <v>146</v>
      </c>
      <c r="C43" s="83">
        <f t="shared" si="0"/>
        <v>0.03070452155625657</v>
      </c>
    </row>
    <row r="44" spans="1:3" ht="12.75">
      <c r="A44" s="89" t="s">
        <v>11</v>
      </c>
      <c r="B44" s="86">
        <v>228</v>
      </c>
      <c r="C44" s="83">
        <f t="shared" si="0"/>
        <v>0.04794952681388013</v>
      </c>
    </row>
    <row r="45" spans="1:3" ht="12.75">
      <c r="A45" s="89" t="s">
        <v>5</v>
      </c>
      <c r="B45" s="86">
        <v>276</v>
      </c>
      <c r="C45" s="83">
        <f t="shared" si="0"/>
        <v>0.05804416403785489</v>
      </c>
    </row>
    <row r="46" spans="1:3" ht="12.75">
      <c r="A46" s="89" t="s">
        <v>10</v>
      </c>
      <c r="B46" s="86">
        <v>288</v>
      </c>
      <c r="C46" s="83">
        <f t="shared" si="0"/>
        <v>0.06056782334384858</v>
      </c>
    </row>
    <row r="47" spans="1:3" ht="12.75">
      <c r="A47" s="89" t="s">
        <v>12</v>
      </c>
      <c r="B47" s="86">
        <v>423</v>
      </c>
      <c r="C47" s="83">
        <f t="shared" si="0"/>
        <v>0.08895899053627761</v>
      </c>
    </row>
    <row r="48" spans="1:3" ht="12.75">
      <c r="A48" s="89" t="s">
        <v>15</v>
      </c>
      <c r="B48" s="86">
        <v>775</v>
      </c>
      <c r="C48" s="83">
        <f t="shared" si="0"/>
        <v>0.16298633017875921</v>
      </c>
    </row>
    <row r="49" spans="1:3" ht="13.5" thickBot="1">
      <c r="A49" s="90" t="s">
        <v>7</v>
      </c>
      <c r="B49" s="87">
        <v>1518</v>
      </c>
      <c r="C49" s="84">
        <f t="shared" si="0"/>
        <v>0.3192429022082019</v>
      </c>
    </row>
    <row r="50" spans="1:3" ht="13.5" thickBot="1">
      <c r="A50" s="80" t="s">
        <v>47</v>
      </c>
      <c r="B50" s="79">
        <f>SUM(B19:B49)</f>
        <v>4755</v>
      </c>
      <c r="C50" s="77">
        <f t="shared" si="0"/>
        <v>1</v>
      </c>
    </row>
    <row r="51" spans="2:3" ht="12.75">
      <c r="B51" s="75"/>
      <c r="C51" s="74"/>
    </row>
    <row r="52" spans="2:3" ht="13.5" thickBot="1">
      <c r="B52" s="75"/>
      <c r="C52" s="74"/>
    </row>
    <row r="53" spans="1:3" ht="13.5" thickBot="1">
      <c r="A53" s="81" t="s">
        <v>3</v>
      </c>
      <c r="B53" s="78" t="s">
        <v>50</v>
      </c>
      <c r="C53" s="76" t="s">
        <v>706</v>
      </c>
    </row>
    <row r="54" spans="1:3" ht="12.75">
      <c r="A54" s="88" t="s">
        <v>39</v>
      </c>
      <c r="B54" s="85">
        <v>3977</v>
      </c>
      <c r="C54" s="82">
        <f>B54/$B$64</f>
        <v>0.8363827549947424</v>
      </c>
    </row>
    <row r="55" spans="1:3" ht="12.75">
      <c r="A55" s="89" t="s">
        <v>33</v>
      </c>
      <c r="B55" s="86">
        <v>295</v>
      </c>
      <c r="C55" s="83">
        <f aca="true" t="shared" si="1" ref="C55:C64">B55/$B$64</f>
        <v>0.06203995793901157</v>
      </c>
    </row>
    <row r="56" spans="1:3" ht="12.75">
      <c r="A56" s="89" t="s">
        <v>14</v>
      </c>
      <c r="B56" s="86">
        <v>228</v>
      </c>
      <c r="C56" s="83">
        <f t="shared" si="1"/>
        <v>0.04794952681388013</v>
      </c>
    </row>
    <row r="57" spans="1:3" ht="12.75">
      <c r="A57" s="89" t="s">
        <v>6</v>
      </c>
      <c r="B57" s="86">
        <v>78</v>
      </c>
      <c r="C57" s="83">
        <f t="shared" si="1"/>
        <v>0.016403785488958992</v>
      </c>
    </row>
    <row r="58" spans="1:3" ht="12.75">
      <c r="A58" s="89" t="s">
        <v>32</v>
      </c>
      <c r="B58" s="86">
        <v>50</v>
      </c>
      <c r="C58" s="83">
        <f t="shared" si="1"/>
        <v>0.010515247108307046</v>
      </c>
    </row>
    <row r="59" spans="1:3" ht="12.75">
      <c r="A59" s="89" t="s">
        <v>38</v>
      </c>
      <c r="B59" s="86">
        <v>29</v>
      </c>
      <c r="C59" s="83">
        <f t="shared" si="1"/>
        <v>0.006098843322818086</v>
      </c>
    </row>
    <row r="60" spans="1:3" ht="12.75">
      <c r="A60" s="89" t="s">
        <v>31</v>
      </c>
      <c r="B60" s="86">
        <v>15</v>
      </c>
      <c r="C60" s="83">
        <f t="shared" si="1"/>
        <v>0.0031545741324921135</v>
      </c>
    </row>
    <row r="61" spans="1:3" ht="12.75">
      <c r="A61" s="89" t="s">
        <v>30</v>
      </c>
      <c r="B61" s="86">
        <v>13</v>
      </c>
      <c r="C61" s="83">
        <f t="shared" si="1"/>
        <v>0.002733964248159832</v>
      </c>
    </row>
    <row r="62" spans="1:3" ht="12.75">
      <c r="A62" s="89" t="s">
        <v>44</v>
      </c>
      <c r="B62" s="86">
        <v>4</v>
      </c>
      <c r="C62" s="83">
        <f t="shared" si="1"/>
        <v>0.0008412197686645636</v>
      </c>
    </row>
    <row r="63" spans="1:3" ht="13.5" thickBot="1">
      <c r="A63" s="90" t="s">
        <v>443</v>
      </c>
      <c r="B63" s="87">
        <v>66</v>
      </c>
      <c r="C63" s="84">
        <f t="shared" si="1"/>
        <v>0.0138801261829653</v>
      </c>
    </row>
    <row r="64" spans="1:3" ht="13.5" thickBot="1">
      <c r="A64" s="80" t="s">
        <v>47</v>
      </c>
      <c r="B64" s="79">
        <f>SUM(B54:B63)</f>
        <v>4755</v>
      </c>
      <c r="C64" s="77">
        <f t="shared" si="1"/>
        <v>1</v>
      </c>
    </row>
    <row r="67" ht="12.75">
      <c r="B67" t="s">
        <v>54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A1">
      <selection activeCell="C8" sqref="C8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6" t="s">
        <v>45</v>
      </c>
      <c r="B3" s="27"/>
    </row>
    <row r="4" spans="1:2" ht="12.75">
      <c r="A4" s="26" t="s">
        <v>3</v>
      </c>
      <c r="B4" s="27" t="s">
        <v>46</v>
      </c>
    </row>
    <row r="5" spans="1:2" ht="12.75">
      <c r="A5" s="30" t="s">
        <v>39</v>
      </c>
      <c r="B5" s="31">
        <v>3977</v>
      </c>
    </row>
    <row r="6" spans="1:2" ht="12.75">
      <c r="A6" s="32" t="s">
        <v>33</v>
      </c>
      <c r="B6" s="33">
        <v>295</v>
      </c>
    </row>
    <row r="7" spans="1:2" ht="12.75">
      <c r="A7" s="32" t="s">
        <v>14</v>
      </c>
      <c r="B7" s="33">
        <v>228</v>
      </c>
    </row>
    <row r="8" spans="1:2" ht="12.75">
      <c r="A8" s="32" t="s">
        <v>6</v>
      </c>
      <c r="B8" s="33">
        <v>78</v>
      </c>
    </row>
    <row r="9" spans="1:2" ht="12.75">
      <c r="A9" s="32" t="s">
        <v>32</v>
      </c>
      <c r="B9" s="33">
        <v>50</v>
      </c>
    </row>
    <row r="10" spans="1:2" ht="12.75">
      <c r="A10" s="32" t="s">
        <v>38</v>
      </c>
      <c r="B10" s="33">
        <v>29</v>
      </c>
    </row>
    <row r="11" spans="1:2" ht="12.75">
      <c r="A11" s="32" t="s">
        <v>31</v>
      </c>
      <c r="B11" s="33">
        <v>15</v>
      </c>
    </row>
    <row r="12" spans="1:2" ht="12.75">
      <c r="A12" s="32" t="s">
        <v>30</v>
      </c>
      <c r="B12" s="33">
        <v>13</v>
      </c>
    </row>
    <row r="13" spans="1:2" ht="12.75">
      <c r="A13" s="32" t="s">
        <v>44</v>
      </c>
      <c r="B13" s="33">
        <v>4</v>
      </c>
    </row>
    <row r="14" spans="1:2" ht="12.75">
      <c r="A14" s="32" t="s">
        <v>443</v>
      </c>
      <c r="B14" s="33">
        <v>66</v>
      </c>
    </row>
    <row r="15" spans="1:2" ht="12.75">
      <c r="A15" s="28" t="s">
        <v>47</v>
      </c>
      <c r="B15" s="29">
        <v>4755</v>
      </c>
    </row>
    <row r="20" spans="1:12" ht="12.75">
      <c r="A20" s="26" t="s">
        <v>45</v>
      </c>
      <c r="B20" s="26" t="s">
        <v>3</v>
      </c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21" ht="12.75">
      <c r="A21" s="26" t="s">
        <v>1</v>
      </c>
      <c r="B21" s="30" t="s">
        <v>39</v>
      </c>
      <c r="C21" s="57" t="s">
        <v>33</v>
      </c>
      <c r="D21" s="57" t="s">
        <v>14</v>
      </c>
      <c r="E21" s="57" t="s">
        <v>6</v>
      </c>
      <c r="F21" s="57" t="s">
        <v>38</v>
      </c>
      <c r="G21" s="57" t="s">
        <v>32</v>
      </c>
      <c r="H21" s="57" t="s">
        <v>31</v>
      </c>
      <c r="I21" s="57" t="s">
        <v>30</v>
      </c>
      <c r="J21" s="57" t="s">
        <v>44</v>
      </c>
      <c r="K21" s="57" t="s">
        <v>443</v>
      </c>
      <c r="L21" s="27" t="s">
        <v>47</v>
      </c>
      <c r="N21" s="3" t="s">
        <v>48</v>
      </c>
      <c r="O21" s="4" t="s">
        <v>39</v>
      </c>
      <c r="P21" s="5" t="s">
        <v>47</v>
      </c>
      <c r="Q21" s="6"/>
      <c r="R21" s="7" t="s">
        <v>49</v>
      </c>
      <c r="S21" s="8" t="s">
        <v>48</v>
      </c>
      <c r="T21" s="9" t="s">
        <v>39</v>
      </c>
      <c r="U21" s="8" t="s">
        <v>47</v>
      </c>
    </row>
    <row r="22" spans="1:21" ht="12.75">
      <c r="A22" s="30" t="s">
        <v>13</v>
      </c>
      <c r="B22" s="58">
        <v>4</v>
      </c>
      <c r="C22" s="59"/>
      <c r="D22" s="59">
        <v>1</v>
      </c>
      <c r="E22" s="59"/>
      <c r="F22" s="59"/>
      <c r="G22" s="59"/>
      <c r="H22" s="59"/>
      <c r="I22" s="59"/>
      <c r="J22" s="59"/>
      <c r="K22" s="59"/>
      <c r="L22" s="31">
        <v>5</v>
      </c>
      <c r="N22" s="10">
        <f aca="true" t="shared" si="0" ref="N22:N52">SUM(C22:K22)</f>
        <v>1</v>
      </c>
      <c r="O22" s="58">
        <v>4</v>
      </c>
      <c r="P22" s="11">
        <f aca="true" t="shared" si="1" ref="P22:P52">O22+N22</f>
        <v>5</v>
      </c>
      <c r="Q22" s="6"/>
      <c r="R22" s="12" t="s">
        <v>13</v>
      </c>
      <c r="S22" s="13">
        <f aca="true" t="shared" si="2" ref="S22:S52">N22</f>
        <v>1</v>
      </c>
      <c r="T22" s="11">
        <f aca="true" t="shared" si="3" ref="T22:T52">O22</f>
        <v>4</v>
      </c>
      <c r="U22" s="14">
        <f aca="true" t="shared" si="4" ref="U22:U52">S22+T22</f>
        <v>5</v>
      </c>
    </row>
    <row r="23" spans="1:21" ht="12.75">
      <c r="A23" s="32" t="s">
        <v>15</v>
      </c>
      <c r="B23" s="60">
        <v>679</v>
      </c>
      <c r="C23" s="61">
        <v>70</v>
      </c>
      <c r="D23" s="61">
        <v>12</v>
      </c>
      <c r="E23" s="61"/>
      <c r="F23" s="61">
        <v>9</v>
      </c>
      <c r="G23" s="61">
        <v>5</v>
      </c>
      <c r="H23" s="61"/>
      <c r="I23" s="61"/>
      <c r="J23" s="61"/>
      <c r="K23" s="61"/>
      <c r="L23" s="33">
        <v>775</v>
      </c>
      <c r="N23" s="10">
        <f t="shared" si="0"/>
        <v>96</v>
      </c>
      <c r="O23" s="60">
        <v>665</v>
      </c>
      <c r="P23" s="10">
        <f t="shared" si="1"/>
        <v>761</v>
      </c>
      <c r="Q23" s="6"/>
      <c r="R23" s="15" t="s">
        <v>15</v>
      </c>
      <c r="S23" s="13">
        <f t="shared" si="2"/>
        <v>96</v>
      </c>
      <c r="T23" s="10">
        <f t="shared" si="3"/>
        <v>665</v>
      </c>
      <c r="U23" s="16">
        <f t="shared" si="4"/>
        <v>761</v>
      </c>
    </row>
    <row r="24" spans="1:21" ht="12.75">
      <c r="A24" s="32" t="s">
        <v>40</v>
      </c>
      <c r="B24" s="60">
        <v>7</v>
      </c>
      <c r="C24" s="61"/>
      <c r="D24" s="61"/>
      <c r="E24" s="61"/>
      <c r="F24" s="61"/>
      <c r="G24" s="61"/>
      <c r="H24" s="61"/>
      <c r="I24" s="61"/>
      <c r="J24" s="61"/>
      <c r="K24" s="61"/>
      <c r="L24" s="33">
        <v>7</v>
      </c>
      <c r="N24" s="10">
        <f t="shared" si="0"/>
        <v>0</v>
      </c>
      <c r="O24" s="60">
        <v>7</v>
      </c>
      <c r="P24" s="10">
        <f t="shared" si="1"/>
        <v>7</v>
      </c>
      <c r="Q24" s="6"/>
      <c r="R24" s="15" t="s">
        <v>40</v>
      </c>
      <c r="S24" s="13">
        <f t="shared" si="2"/>
        <v>0</v>
      </c>
      <c r="T24" s="10">
        <f t="shared" si="3"/>
        <v>7</v>
      </c>
      <c r="U24" s="16">
        <f t="shared" si="4"/>
        <v>7</v>
      </c>
    </row>
    <row r="25" spans="1:21" ht="12.75">
      <c r="A25" s="32" t="s">
        <v>41</v>
      </c>
      <c r="B25" s="60">
        <v>3</v>
      </c>
      <c r="C25" s="61"/>
      <c r="D25" s="61"/>
      <c r="E25" s="61"/>
      <c r="F25" s="61"/>
      <c r="G25" s="61"/>
      <c r="H25" s="61"/>
      <c r="I25" s="61"/>
      <c r="J25" s="61"/>
      <c r="K25" s="61"/>
      <c r="L25" s="33">
        <v>3</v>
      </c>
      <c r="N25" s="10">
        <f t="shared" si="0"/>
        <v>0</v>
      </c>
      <c r="O25" s="60">
        <v>3</v>
      </c>
      <c r="P25" s="10">
        <f t="shared" si="1"/>
        <v>3</v>
      </c>
      <c r="Q25" s="6"/>
      <c r="R25" s="15" t="s">
        <v>41</v>
      </c>
      <c r="S25" s="13">
        <f t="shared" si="2"/>
        <v>0</v>
      </c>
      <c r="T25" s="10">
        <f t="shared" si="3"/>
        <v>3</v>
      </c>
      <c r="U25" s="16">
        <f t="shared" si="4"/>
        <v>3</v>
      </c>
    </row>
    <row r="26" spans="1:21" ht="12.75">
      <c r="A26" s="32" t="s">
        <v>5</v>
      </c>
      <c r="B26" s="60">
        <v>231</v>
      </c>
      <c r="C26" s="61">
        <v>9</v>
      </c>
      <c r="D26" s="61">
        <v>11</v>
      </c>
      <c r="E26" s="61">
        <v>24</v>
      </c>
      <c r="F26" s="61"/>
      <c r="G26" s="61"/>
      <c r="H26" s="61"/>
      <c r="I26" s="61"/>
      <c r="J26" s="61"/>
      <c r="K26" s="61">
        <v>1</v>
      </c>
      <c r="L26" s="33">
        <v>276</v>
      </c>
      <c r="N26" s="10">
        <f t="shared" si="0"/>
        <v>45</v>
      </c>
      <c r="O26" s="60">
        <v>215</v>
      </c>
      <c r="P26" s="10">
        <f t="shared" si="1"/>
        <v>260</v>
      </c>
      <c r="Q26" s="6"/>
      <c r="R26" s="15" t="s">
        <v>5</v>
      </c>
      <c r="S26" s="13">
        <f t="shared" si="2"/>
        <v>45</v>
      </c>
      <c r="T26" s="10">
        <f t="shared" si="3"/>
        <v>215</v>
      </c>
      <c r="U26" s="16">
        <f t="shared" si="4"/>
        <v>260</v>
      </c>
    </row>
    <row r="27" spans="1:21" ht="12.75">
      <c r="A27" s="32" t="s">
        <v>7</v>
      </c>
      <c r="B27" s="60">
        <v>1377</v>
      </c>
      <c r="C27" s="61">
        <v>2</v>
      </c>
      <c r="D27" s="61">
        <v>1</v>
      </c>
      <c r="E27" s="61">
        <v>19</v>
      </c>
      <c r="F27" s="61"/>
      <c r="G27" s="61">
        <v>40</v>
      </c>
      <c r="H27" s="61">
        <v>11</v>
      </c>
      <c r="I27" s="61">
        <v>13</v>
      </c>
      <c r="J27" s="61">
        <v>4</v>
      </c>
      <c r="K27" s="61">
        <v>51</v>
      </c>
      <c r="L27" s="33">
        <v>1518</v>
      </c>
      <c r="N27" s="10">
        <f t="shared" si="0"/>
        <v>141</v>
      </c>
      <c r="O27" s="60">
        <v>1382</v>
      </c>
      <c r="P27" s="10">
        <f t="shared" si="1"/>
        <v>1523</v>
      </c>
      <c r="Q27" s="6"/>
      <c r="R27" s="15" t="s">
        <v>7</v>
      </c>
      <c r="S27" s="13">
        <f t="shared" si="2"/>
        <v>141</v>
      </c>
      <c r="T27" s="10">
        <f t="shared" si="3"/>
        <v>1382</v>
      </c>
      <c r="U27" s="16">
        <f t="shared" si="4"/>
        <v>1523</v>
      </c>
    </row>
    <row r="28" spans="1:21" ht="12.75">
      <c r="A28" s="32" t="s">
        <v>16</v>
      </c>
      <c r="B28" s="60">
        <v>70</v>
      </c>
      <c r="C28" s="61">
        <v>5</v>
      </c>
      <c r="D28" s="61">
        <v>27</v>
      </c>
      <c r="E28" s="61"/>
      <c r="F28" s="61"/>
      <c r="G28" s="61"/>
      <c r="H28" s="61">
        <v>1</v>
      </c>
      <c r="I28" s="61"/>
      <c r="J28" s="61"/>
      <c r="K28" s="61">
        <v>3</v>
      </c>
      <c r="L28" s="33">
        <v>106</v>
      </c>
      <c r="N28" s="10">
        <f t="shared" si="0"/>
        <v>36</v>
      </c>
      <c r="O28" s="60">
        <v>67</v>
      </c>
      <c r="P28" s="10">
        <f t="shared" si="1"/>
        <v>103</v>
      </c>
      <c r="Q28" s="6"/>
      <c r="R28" s="15" t="s">
        <v>16</v>
      </c>
      <c r="S28" s="13">
        <f t="shared" si="2"/>
        <v>36</v>
      </c>
      <c r="T28" s="10">
        <f t="shared" si="3"/>
        <v>67</v>
      </c>
      <c r="U28" s="16">
        <f t="shared" si="4"/>
        <v>103</v>
      </c>
    </row>
    <row r="29" spans="1:21" ht="12.75">
      <c r="A29" s="32" t="s">
        <v>8</v>
      </c>
      <c r="B29" s="60">
        <v>94</v>
      </c>
      <c r="C29" s="61">
        <v>9</v>
      </c>
      <c r="D29" s="61">
        <v>39</v>
      </c>
      <c r="E29" s="61">
        <v>1</v>
      </c>
      <c r="F29" s="61"/>
      <c r="G29" s="61">
        <v>1</v>
      </c>
      <c r="H29" s="61"/>
      <c r="I29" s="61"/>
      <c r="J29" s="61"/>
      <c r="K29" s="61"/>
      <c r="L29" s="33">
        <v>144</v>
      </c>
      <c r="N29" s="10">
        <f t="shared" si="0"/>
        <v>50</v>
      </c>
      <c r="O29" s="60">
        <v>94</v>
      </c>
      <c r="P29" s="10">
        <f t="shared" si="1"/>
        <v>144</v>
      </c>
      <c r="Q29" s="6"/>
      <c r="R29" s="15" t="s">
        <v>8</v>
      </c>
      <c r="S29" s="13">
        <f t="shared" si="2"/>
        <v>50</v>
      </c>
      <c r="T29" s="10">
        <f t="shared" si="3"/>
        <v>94</v>
      </c>
      <c r="U29" s="16">
        <f t="shared" si="4"/>
        <v>144</v>
      </c>
    </row>
    <row r="30" spans="1:21" ht="12.75">
      <c r="A30" s="32" t="s">
        <v>9</v>
      </c>
      <c r="B30" s="60">
        <v>50</v>
      </c>
      <c r="C30" s="61">
        <v>10</v>
      </c>
      <c r="D30" s="61">
        <v>1</v>
      </c>
      <c r="E30" s="61">
        <v>10</v>
      </c>
      <c r="F30" s="61"/>
      <c r="G30" s="61"/>
      <c r="H30" s="61"/>
      <c r="I30" s="61"/>
      <c r="J30" s="61"/>
      <c r="K30" s="61"/>
      <c r="L30" s="33">
        <v>71</v>
      </c>
      <c r="N30" s="10">
        <f t="shared" si="0"/>
        <v>21</v>
      </c>
      <c r="O30" s="60">
        <v>51</v>
      </c>
      <c r="P30" s="10">
        <f t="shared" si="1"/>
        <v>72</v>
      </c>
      <c r="Q30" s="6"/>
      <c r="R30" s="15" t="s">
        <v>9</v>
      </c>
      <c r="S30" s="13">
        <f t="shared" si="2"/>
        <v>21</v>
      </c>
      <c r="T30" s="10">
        <f t="shared" si="3"/>
        <v>51</v>
      </c>
      <c r="U30" s="16">
        <f t="shared" si="4"/>
        <v>72</v>
      </c>
    </row>
    <row r="31" spans="1:21" ht="12.75">
      <c r="A31" s="32" t="s">
        <v>17</v>
      </c>
      <c r="B31" s="60">
        <v>11</v>
      </c>
      <c r="C31" s="61"/>
      <c r="D31" s="61">
        <v>3</v>
      </c>
      <c r="E31" s="61"/>
      <c r="F31" s="61"/>
      <c r="G31" s="61"/>
      <c r="H31" s="61"/>
      <c r="I31" s="61"/>
      <c r="J31" s="61"/>
      <c r="K31" s="61"/>
      <c r="L31" s="33">
        <v>14</v>
      </c>
      <c r="N31" s="10">
        <f t="shared" si="0"/>
        <v>3</v>
      </c>
      <c r="O31" s="60">
        <v>11</v>
      </c>
      <c r="P31" s="10">
        <f t="shared" si="1"/>
        <v>14</v>
      </c>
      <c r="Q31" s="6"/>
      <c r="R31" s="15" t="s">
        <v>17</v>
      </c>
      <c r="S31" s="13">
        <f t="shared" si="2"/>
        <v>3</v>
      </c>
      <c r="T31" s="10">
        <f t="shared" si="3"/>
        <v>11</v>
      </c>
      <c r="U31" s="16">
        <f t="shared" si="4"/>
        <v>14</v>
      </c>
    </row>
    <row r="32" spans="1:21" ht="12.75">
      <c r="A32" s="32" t="s">
        <v>42</v>
      </c>
      <c r="B32" s="60">
        <v>25</v>
      </c>
      <c r="C32" s="61">
        <v>3</v>
      </c>
      <c r="D32" s="61"/>
      <c r="E32" s="61"/>
      <c r="F32" s="61"/>
      <c r="G32" s="61"/>
      <c r="H32" s="61"/>
      <c r="I32" s="61"/>
      <c r="J32" s="61"/>
      <c r="K32" s="61"/>
      <c r="L32" s="33">
        <v>28</v>
      </c>
      <c r="N32" s="10">
        <f t="shared" si="0"/>
        <v>3</v>
      </c>
      <c r="O32" s="60">
        <v>25</v>
      </c>
      <c r="P32" s="10">
        <f t="shared" si="1"/>
        <v>28</v>
      </c>
      <c r="Q32" s="6"/>
      <c r="R32" s="15" t="s">
        <v>42</v>
      </c>
      <c r="S32" s="13">
        <f t="shared" si="2"/>
        <v>3</v>
      </c>
      <c r="T32" s="10">
        <f t="shared" si="3"/>
        <v>25</v>
      </c>
      <c r="U32" s="16">
        <f t="shared" si="4"/>
        <v>28</v>
      </c>
    </row>
    <row r="33" spans="1:21" ht="12.75">
      <c r="A33" s="32" t="s">
        <v>18</v>
      </c>
      <c r="B33" s="60">
        <v>29</v>
      </c>
      <c r="C33" s="61">
        <v>6</v>
      </c>
      <c r="D33" s="61">
        <v>4</v>
      </c>
      <c r="E33" s="61"/>
      <c r="F33" s="61"/>
      <c r="G33" s="61"/>
      <c r="H33" s="61"/>
      <c r="I33" s="61"/>
      <c r="J33" s="61"/>
      <c r="K33" s="61"/>
      <c r="L33" s="33">
        <v>39</v>
      </c>
      <c r="N33" s="10">
        <f t="shared" si="0"/>
        <v>10</v>
      </c>
      <c r="O33" s="60">
        <v>28</v>
      </c>
      <c r="P33" s="10">
        <f t="shared" si="1"/>
        <v>38</v>
      </c>
      <c r="Q33" s="6"/>
      <c r="R33" s="15" t="s">
        <v>18</v>
      </c>
      <c r="S33" s="13">
        <f t="shared" si="2"/>
        <v>10</v>
      </c>
      <c r="T33" s="10">
        <f t="shared" si="3"/>
        <v>28</v>
      </c>
      <c r="U33" s="16">
        <f t="shared" si="4"/>
        <v>38</v>
      </c>
    </row>
    <row r="34" spans="1:21" ht="12.75">
      <c r="A34" s="32" t="s">
        <v>19</v>
      </c>
      <c r="B34" s="60">
        <v>32</v>
      </c>
      <c r="C34" s="61">
        <v>13</v>
      </c>
      <c r="D34" s="61">
        <v>5</v>
      </c>
      <c r="E34" s="61"/>
      <c r="F34" s="61"/>
      <c r="G34" s="61"/>
      <c r="H34" s="61"/>
      <c r="I34" s="61"/>
      <c r="J34" s="61"/>
      <c r="K34" s="61"/>
      <c r="L34" s="33">
        <v>50</v>
      </c>
      <c r="N34" s="10">
        <f t="shared" si="0"/>
        <v>18</v>
      </c>
      <c r="O34" s="60">
        <v>25</v>
      </c>
      <c r="P34" s="10">
        <f t="shared" si="1"/>
        <v>43</v>
      </c>
      <c r="Q34" s="6"/>
      <c r="R34" s="15" t="s">
        <v>19</v>
      </c>
      <c r="S34" s="13">
        <f t="shared" si="2"/>
        <v>18</v>
      </c>
      <c r="T34" s="10">
        <f t="shared" si="3"/>
        <v>25</v>
      </c>
      <c r="U34" s="16">
        <f t="shared" si="4"/>
        <v>43</v>
      </c>
    </row>
    <row r="35" spans="1:21" ht="12.75">
      <c r="A35" s="32" t="s">
        <v>20</v>
      </c>
      <c r="B35" s="60">
        <v>6</v>
      </c>
      <c r="C35" s="61">
        <v>2</v>
      </c>
      <c r="D35" s="61">
        <v>15</v>
      </c>
      <c r="E35" s="61"/>
      <c r="F35" s="61"/>
      <c r="G35" s="61"/>
      <c r="H35" s="61"/>
      <c r="I35" s="61"/>
      <c r="J35" s="61"/>
      <c r="K35" s="61"/>
      <c r="L35" s="33">
        <v>23</v>
      </c>
      <c r="N35" s="10">
        <f t="shared" si="0"/>
        <v>17</v>
      </c>
      <c r="O35" s="60">
        <v>5</v>
      </c>
      <c r="P35" s="10">
        <f t="shared" si="1"/>
        <v>22</v>
      </c>
      <c r="Q35" s="6"/>
      <c r="R35" s="15" t="s">
        <v>20</v>
      </c>
      <c r="S35" s="13">
        <f t="shared" si="2"/>
        <v>17</v>
      </c>
      <c r="T35" s="10">
        <f t="shared" si="3"/>
        <v>5</v>
      </c>
      <c r="U35" s="16">
        <f t="shared" si="4"/>
        <v>22</v>
      </c>
    </row>
    <row r="36" spans="1:21" ht="12.75">
      <c r="A36" s="32" t="s">
        <v>21</v>
      </c>
      <c r="B36" s="60">
        <v>32</v>
      </c>
      <c r="C36" s="61">
        <v>11</v>
      </c>
      <c r="D36" s="61">
        <v>3</v>
      </c>
      <c r="E36" s="61"/>
      <c r="F36" s="61">
        <v>5</v>
      </c>
      <c r="G36" s="61"/>
      <c r="H36" s="61"/>
      <c r="I36" s="61"/>
      <c r="J36" s="61"/>
      <c r="K36" s="61"/>
      <c r="L36" s="33">
        <v>51</v>
      </c>
      <c r="N36" s="10">
        <f t="shared" si="0"/>
        <v>19</v>
      </c>
      <c r="O36" s="60">
        <v>32</v>
      </c>
      <c r="P36" s="10">
        <f t="shared" si="1"/>
        <v>51</v>
      </c>
      <c r="Q36" s="6"/>
      <c r="R36" s="15" t="s">
        <v>21</v>
      </c>
      <c r="S36" s="13">
        <f t="shared" si="2"/>
        <v>19</v>
      </c>
      <c r="T36" s="10">
        <f t="shared" si="3"/>
        <v>32</v>
      </c>
      <c r="U36" s="16">
        <f t="shared" si="4"/>
        <v>51</v>
      </c>
    </row>
    <row r="37" spans="1:21" ht="12.75">
      <c r="A37" s="32" t="s">
        <v>10</v>
      </c>
      <c r="B37" s="60">
        <v>221</v>
      </c>
      <c r="C37" s="61">
        <v>37</v>
      </c>
      <c r="D37" s="61">
        <v>14</v>
      </c>
      <c r="E37" s="61">
        <v>4</v>
      </c>
      <c r="F37" s="61"/>
      <c r="G37" s="61">
        <v>4</v>
      </c>
      <c r="H37" s="61">
        <v>2</v>
      </c>
      <c r="I37" s="61"/>
      <c r="J37" s="61"/>
      <c r="K37" s="61">
        <v>6</v>
      </c>
      <c r="L37" s="33">
        <v>288</v>
      </c>
      <c r="N37" s="10">
        <f t="shared" si="0"/>
        <v>67</v>
      </c>
      <c r="O37" s="60">
        <v>224</v>
      </c>
      <c r="P37" s="10">
        <f t="shared" si="1"/>
        <v>291</v>
      </c>
      <c r="Q37" s="6"/>
      <c r="R37" s="15" t="s">
        <v>10</v>
      </c>
      <c r="S37" s="13">
        <f t="shared" si="2"/>
        <v>67</v>
      </c>
      <c r="T37" s="10">
        <f t="shared" si="3"/>
        <v>224</v>
      </c>
      <c r="U37" s="16">
        <f t="shared" si="4"/>
        <v>291</v>
      </c>
    </row>
    <row r="38" spans="1:21" ht="12.75">
      <c r="A38" s="32" t="s">
        <v>43</v>
      </c>
      <c r="B38" s="60">
        <v>1</v>
      </c>
      <c r="C38" s="61"/>
      <c r="D38" s="61"/>
      <c r="E38" s="61"/>
      <c r="F38" s="61"/>
      <c r="G38" s="61"/>
      <c r="H38" s="61"/>
      <c r="I38" s="61"/>
      <c r="J38" s="61"/>
      <c r="K38" s="61"/>
      <c r="L38" s="33">
        <v>1</v>
      </c>
      <c r="N38" s="10">
        <f t="shared" si="0"/>
        <v>0</v>
      </c>
      <c r="O38" s="60">
        <v>1</v>
      </c>
      <c r="P38" s="10">
        <f t="shared" si="1"/>
        <v>1</v>
      </c>
      <c r="Q38" s="6"/>
      <c r="R38" s="15" t="s">
        <v>43</v>
      </c>
      <c r="S38" s="13">
        <f t="shared" si="2"/>
        <v>0</v>
      </c>
      <c r="T38" s="10">
        <f t="shared" si="3"/>
        <v>1</v>
      </c>
      <c r="U38" s="16">
        <f t="shared" si="4"/>
        <v>1</v>
      </c>
    </row>
    <row r="39" spans="1:21" ht="12.75">
      <c r="A39" s="32" t="s">
        <v>22</v>
      </c>
      <c r="B39" s="60">
        <v>2</v>
      </c>
      <c r="C39" s="61"/>
      <c r="D39" s="61">
        <v>2</v>
      </c>
      <c r="E39" s="61"/>
      <c r="F39" s="61"/>
      <c r="G39" s="61"/>
      <c r="H39" s="61"/>
      <c r="I39" s="61"/>
      <c r="J39" s="61"/>
      <c r="K39" s="61"/>
      <c r="L39" s="33">
        <v>4</v>
      </c>
      <c r="N39" s="10">
        <f t="shared" si="0"/>
        <v>2</v>
      </c>
      <c r="O39" s="60">
        <v>2</v>
      </c>
      <c r="P39" s="10">
        <f t="shared" si="1"/>
        <v>4</v>
      </c>
      <c r="Q39" s="6"/>
      <c r="R39" s="15" t="s">
        <v>22</v>
      </c>
      <c r="S39" s="13">
        <f t="shared" si="2"/>
        <v>2</v>
      </c>
      <c r="T39" s="10">
        <f t="shared" si="3"/>
        <v>2</v>
      </c>
      <c r="U39" s="16">
        <f t="shared" si="4"/>
        <v>4</v>
      </c>
    </row>
    <row r="40" spans="1:21" ht="12.75">
      <c r="A40" s="32" t="s">
        <v>34</v>
      </c>
      <c r="B40" s="60">
        <v>51</v>
      </c>
      <c r="C40" s="61">
        <v>17</v>
      </c>
      <c r="D40" s="61"/>
      <c r="E40" s="61"/>
      <c r="F40" s="61"/>
      <c r="G40" s="61"/>
      <c r="H40" s="61"/>
      <c r="I40" s="61"/>
      <c r="J40" s="61"/>
      <c r="K40" s="61"/>
      <c r="L40" s="33">
        <v>68</v>
      </c>
      <c r="N40" s="10">
        <f t="shared" si="0"/>
        <v>17</v>
      </c>
      <c r="O40" s="60">
        <v>52</v>
      </c>
      <c r="P40" s="10">
        <f t="shared" si="1"/>
        <v>69</v>
      </c>
      <c r="Q40" s="6"/>
      <c r="R40" s="15" t="s">
        <v>34</v>
      </c>
      <c r="S40" s="13">
        <f t="shared" si="2"/>
        <v>17</v>
      </c>
      <c r="T40" s="10">
        <f t="shared" si="3"/>
        <v>52</v>
      </c>
      <c r="U40" s="16">
        <f t="shared" si="4"/>
        <v>69</v>
      </c>
    </row>
    <row r="41" spans="1:21" ht="12.75">
      <c r="A41" s="32" t="s">
        <v>23</v>
      </c>
      <c r="B41" s="60">
        <v>7</v>
      </c>
      <c r="C41" s="61">
        <v>2</v>
      </c>
      <c r="D41" s="61">
        <v>5</v>
      </c>
      <c r="E41" s="61"/>
      <c r="F41" s="61"/>
      <c r="G41" s="61"/>
      <c r="H41" s="61"/>
      <c r="I41" s="61"/>
      <c r="J41" s="61"/>
      <c r="K41" s="61"/>
      <c r="L41" s="33">
        <v>14</v>
      </c>
      <c r="N41" s="10">
        <f t="shared" si="0"/>
        <v>7</v>
      </c>
      <c r="O41" s="60">
        <v>7</v>
      </c>
      <c r="P41" s="10">
        <f t="shared" si="1"/>
        <v>14</v>
      </c>
      <c r="Q41" s="6"/>
      <c r="R41" s="15" t="s">
        <v>23</v>
      </c>
      <c r="S41" s="13">
        <f t="shared" si="2"/>
        <v>7</v>
      </c>
      <c r="T41" s="10">
        <f t="shared" si="3"/>
        <v>7</v>
      </c>
      <c r="U41" s="16">
        <f t="shared" si="4"/>
        <v>14</v>
      </c>
    </row>
    <row r="42" spans="1:21" ht="12.75">
      <c r="A42" s="32" t="s">
        <v>24</v>
      </c>
      <c r="B42" s="60">
        <v>63</v>
      </c>
      <c r="C42" s="61">
        <v>2</v>
      </c>
      <c r="D42" s="61">
        <v>16</v>
      </c>
      <c r="E42" s="61"/>
      <c r="F42" s="61"/>
      <c r="G42" s="61"/>
      <c r="H42" s="61"/>
      <c r="I42" s="61"/>
      <c r="J42" s="61"/>
      <c r="K42" s="61"/>
      <c r="L42" s="33">
        <v>81</v>
      </c>
      <c r="N42" s="10">
        <f t="shared" si="0"/>
        <v>18</v>
      </c>
      <c r="O42" s="60">
        <v>58</v>
      </c>
      <c r="P42" s="10">
        <f t="shared" si="1"/>
        <v>76</v>
      </c>
      <c r="Q42" s="6"/>
      <c r="R42" s="15" t="s">
        <v>24</v>
      </c>
      <c r="S42" s="13">
        <f t="shared" si="2"/>
        <v>18</v>
      </c>
      <c r="T42" s="10">
        <f t="shared" si="3"/>
        <v>58</v>
      </c>
      <c r="U42" s="16">
        <f t="shared" si="4"/>
        <v>76</v>
      </c>
    </row>
    <row r="43" spans="1:21" ht="12.75">
      <c r="A43" s="32" t="s">
        <v>25</v>
      </c>
      <c r="B43" s="60">
        <v>59</v>
      </c>
      <c r="C43" s="61">
        <v>8</v>
      </c>
      <c r="D43" s="61">
        <v>2</v>
      </c>
      <c r="E43" s="61"/>
      <c r="F43" s="61"/>
      <c r="G43" s="61"/>
      <c r="H43" s="61"/>
      <c r="I43" s="61"/>
      <c r="J43" s="61"/>
      <c r="K43" s="61"/>
      <c r="L43" s="33">
        <v>69</v>
      </c>
      <c r="N43" s="10">
        <f t="shared" si="0"/>
        <v>10</v>
      </c>
      <c r="O43" s="60">
        <v>59</v>
      </c>
      <c r="P43" s="10">
        <f t="shared" si="1"/>
        <v>69</v>
      </c>
      <c r="Q43" s="6"/>
      <c r="R43" s="15" t="s">
        <v>25</v>
      </c>
      <c r="S43" s="13">
        <f t="shared" si="2"/>
        <v>10</v>
      </c>
      <c r="T43" s="10">
        <f t="shared" si="3"/>
        <v>59</v>
      </c>
      <c r="U43" s="16">
        <f t="shared" si="4"/>
        <v>69</v>
      </c>
    </row>
    <row r="44" spans="1:21" ht="12.75">
      <c r="A44" s="32" t="s">
        <v>26</v>
      </c>
      <c r="B44" s="60">
        <v>56</v>
      </c>
      <c r="C44" s="61">
        <v>13</v>
      </c>
      <c r="D44" s="61">
        <v>22</v>
      </c>
      <c r="E44" s="61"/>
      <c r="F44" s="61"/>
      <c r="G44" s="61"/>
      <c r="H44" s="61"/>
      <c r="I44" s="61"/>
      <c r="J44" s="61"/>
      <c r="K44" s="61"/>
      <c r="L44" s="33">
        <v>91</v>
      </c>
      <c r="N44" s="10">
        <f t="shared" si="0"/>
        <v>35</v>
      </c>
      <c r="O44" s="60">
        <v>54</v>
      </c>
      <c r="P44" s="10">
        <f t="shared" si="1"/>
        <v>89</v>
      </c>
      <c r="Q44" s="6"/>
      <c r="R44" s="15" t="s">
        <v>26</v>
      </c>
      <c r="S44" s="13">
        <f t="shared" si="2"/>
        <v>35</v>
      </c>
      <c r="T44" s="10">
        <f t="shared" si="3"/>
        <v>54</v>
      </c>
      <c r="U44" s="16">
        <f t="shared" si="4"/>
        <v>89</v>
      </c>
    </row>
    <row r="45" spans="1:21" ht="12.75">
      <c r="A45" s="32" t="s">
        <v>27</v>
      </c>
      <c r="B45" s="60">
        <v>51</v>
      </c>
      <c r="C45" s="61">
        <v>6</v>
      </c>
      <c r="D45" s="61">
        <v>8</v>
      </c>
      <c r="E45" s="61"/>
      <c r="F45" s="61"/>
      <c r="G45" s="61"/>
      <c r="H45" s="61"/>
      <c r="I45" s="61"/>
      <c r="J45" s="61"/>
      <c r="K45" s="61"/>
      <c r="L45" s="33">
        <v>65</v>
      </c>
      <c r="N45" s="10">
        <f t="shared" si="0"/>
        <v>14</v>
      </c>
      <c r="O45" s="60">
        <v>51</v>
      </c>
      <c r="P45" s="10">
        <f t="shared" si="1"/>
        <v>65</v>
      </c>
      <c r="Q45" s="6"/>
      <c r="R45" s="15" t="s">
        <v>27</v>
      </c>
      <c r="S45" s="13">
        <f t="shared" si="2"/>
        <v>14</v>
      </c>
      <c r="T45" s="10">
        <f t="shared" si="3"/>
        <v>51</v>
      </c>
      <c r="U45" s="16">
        <f t="shared" si="4"/>
        <v>65</v>
      </c>
    </row>
    <row r="46" spans="1:21" ht="12.75">
      <c r="A46" s="32" t="s">
        <v>28</v>
      </c>
      <c r="B46" s="60"/>
      <c r="C46" s="61">
        <v>1</v>
      </c>
      <c r="D46" s="61">
        <v>5</v>
      </c>
      <c r="E46" s="61"/>
      <c r="F46" s="61">
        <v>4</v>
      </c>
      <c r="G46" s="61"/>
      <c r="H46" s="61"/>
      <c r="I46" s="61"/>
      <c r="J46" s="61"/>
      <c r="K46" s="61"/>
      <c r="L46" s="33">
        <v>10</v>
      </c>
      <c r="N46" s="10">
        <f t="shared" si="0"/>
        <v>10</v>
      </c>
      <c r="O46" s="60"/>
      <c r="P46" s="10">
        <f t="shared" si="1"/>
        <v>10</v>
      </c>
      <c r="Q46" s="6"/>
      <c r="R46" s="15" t="s">
        <v>28</v>
      </c>
      <c r="S46" s="13">
        <f t="shared" si="2"/>
        <v>10</v>
      </c>
      <c r="T46" s="10">
        <f t="shared" si="3"/>
        <v>0</v>
      </c>
      <c r="U46" s="16">
        <f t="shared" si="4"/>
        <v>10</v>
      </c>
    </row>
    <row r="47" spans="1:21" ht="12.75">
      <c r="A47" s="32" t="s">
        <v>37</v>
      </c>
      <c r="B47" s="60">
        <v>35</v>
      </c>
      <c r="C47" s="61">
        <v>1</v>
      </c>
      <c r="D47" s="61"/>
      <c r="E47" s="61"/>
      <c r="F47" s="61">
        <v>8</v>
      </c>
      <c r="G47" s="61"/>
      <c r="H47" s="61"/>
      <c r="I47" s="61"/>
      <c r="J47" s="61"/>
      <c r="K47" s="61">
        <v>1</v>
      </c>
      <c r="L47" s="33">
        <v>45</v>
      </c>
      <c r="N47" s="10">
        <f t="shared" si="0"/>
        <v>10</v>
      </c>
      <c r="O47" s="60">
        <v>29</v>
      </c>
      <c r="P47" s="10">
        <f t="shared" si="1"/>
        <v>39</v>
      </c>
      <c r="Q47" s="6"/>
      <c r="R47" s="15" t="s">
        <v>37</v>
      </c>
      <c r="S47" s="13">
        <f t="shared" si="2"/>
        <v>10</v>
      </c>
      <c r="T47" s="10">
        <f t="shared" si="3"/>
        <v>29</v>
      </c>
      <c r="U47" s="16">
        <f t="shared" si="4"/>
        <v>39</v>
      </c>
    </row>
    <row r="48" spans="1:21" ht="12.75">
      <c r="A48" s="32" t="s">
        <v>35</v>
      </c>
      <c r="B48" s="60">
        <v>78</v>
      </c>
      <c r="C48" s="61">
        <v>4</v>
      </c>
      <c r="D48" s="61"/>
      <c r="E48" s="61">
        <v>2</v>
      </c>
      <c r="F48" s="61"/>
      <c r="G48" s="61"/>
      <c r="H48" s="61"/>
      <c r="I48" s="61"/>
      <c r="J48" s="61"/>
      <c r="K48" s="61">
        <v>1</v>
      </c>
      <c r="L48" s="33">
        <v>85</v>
      </c>
      <c r="N48" s="10">
        <f t="shared" si="0"/>
        <v>7</v>
      </c>
      <c r="O48" s="60">
        <v>73</v>
      </c>
      <c r="P48" s="10">
        <f t="shared" si="1"/>
        <v>80</v>
      </c>
      <c r="Q48" s="6"/>
      <c r="R48" s="15" t="s">
        <v>35</v>
      </c>
      <c r="S48" s="13">
        <f t="shared" si="2"/>
        <v>7</v>
      </c>
      <c r="T48" s="10">
        <f t="shared" si="3"/>
        <v>73</v>
      </c>
      <c r="U48" s="16">
        <f t="shared" si="4"/>
        <v>80</v>
      </c>
    </row>
    <row r="49" spans="1:21" ht="12.75">
      <c r="A49" s="32" t="s">
        <v>11</v>
      </c>
      <c r="B49" s="60">
        <v>180</v>
      </c>
      <c r="C49" s="61">
        <v>22</v>
      </c>
      <c r="D49" s="61">
        <v>22</v>
      </c>
      <c r="E49" s="61">
        <v>3</v>
      </c>
      <c r="F49" s="61">
        <v>1</v>
      </c>
      <c r="G49" s="61"/>
      <c r="H49" s="61"/>
      <c r="I49" s="61"/>
      <c r="J49" s="61"/>
      <c r="K49" s="61"/>
      <c r="L49" s="33">
        <v>228</v>
      </c>
      <c r="N49" s="10">
        <f t="shared" si="0"/>
        <v>48</v>
      </c>
      <c r="O49" s="60">
        <v>177</v>
      </c>
      <c r="P49" s="10">
        <f t="shared" si="1"/>
        <v>225</v>
      </c>
      <c r="Q49" s="6"/>
      <c r="R49" s="15" t="s">
        <v>11</v>
      </c>
      <c r="S49" s="13">
        <f t="shared" si="2"/>
        <v>48</v>
      </c>
      <c r="T49" s="10">
        <f t="shared" si="3"/>
        <v>177</v>
      </c>
      <c r="U49" s="16">
        <f t="shared" si="4"/>
        <v>225</v>
      </c>
    </row>
    <row r="50" spans="1:21" ht="12.75">
      <c r="A50" s="32" t="s">
        <v>29</v>
      </c>
      <c r="B50" s="60">
        <v>14</v>
      </c>
      <c r="C50" s="61">
        <v>6</v>
      </c>
      <c r="D50" s="61">
        <v>5</v>
      </c>
      <c r="E50" s="61"/>
      <c r="F50" s="61">
        <v>2</v>
      </c>
      <c r="G50" s="61"/>
      <c r="H50" s="61"/>
      <c r="I50" s="61"/>
      <c r="J50" s="61"/>
      <c r="K50" s="61"/>
      <c r="L50" s="33">
        <v>27</v>
      </c>
      <c r="N50" s="10">
        <f t="shared" si="0"/>
        <v>13</v>
      </c>
      <c r="O50" s="60">
        <v>14</v>
      </c>
      <c r="P50" s="10">
        <f t="shared" si="1"/>
        <v>27</v>
      </c>
      <c r="Q50" s="6"/>
      <c r="R50" s="15" t="s">
        <v>29</v>
      </c>
      <c r="S50" s="13">
        <f t="shared" si="2"/>
        <v>13</v>
      </c>
      <c r="T50" s="10">
        <f t="shared" si="3"/>
        <v>14</v>
      </c>
      <c r="U50" s="16">
        <f t="shared" si="4"/>
        <v>27</v>
      </c>
    </row>
    <row r="51" spans="1:21" ht="12.75">
      <c r="A51" s="32" t="s">
        <v>36</v>
      </c>
      <c r="B51" s="60">
        <v>120</v>
      </c>
      <c r="C51" s="61">
        <v>15</v>
      </c>
      <c r="D51" s="61"/>
      <c r="E51" s="61">
        <v>10</v>
      </c>
      <c r="F51" s="61"/>
      <c r="G51" s="61"/>
      <c r="H51" s="61"/>
      <c r="I51" s="61"/>
      <c r="J51" s="61"/>
      <c r="K51" s="61">
        <v>1</v>
      </c>
      <c r="L51" s="33">
        <v>146</v>
      </c>
      <c r="N51" s="10">
        <f t="shared" si="0"/>
        <v>26</v>
      </c>
      <c r="O51" s="60">
        <v>120</v>
      </c>
      <c r="P51" s="10">
        <f t="shared" si="1"/>
        <v>146</v>
      </c>
      <c r="Q51" s="6"/>
      <c r="R51" s="15" t="s">
        <v>36</v>
      </c>
      <c r="S51" s="13">
        <f t="shared" si="2"/>
        <v>26</v>
      </c>
      <c r="T51" s="10">
        <f t="shared" si="3"/>
        <v>120</v>
      </c>
      <c r="U51" s="16">
        <f t="shared" si="4"/>
        <v>146</v>
      </c>
    </row>
    <row r="52" spans="1:21" ht="12.75">
      <c r="A52" s="32" t="s">
        <v>12</v>
      </c>
      <c r="B52" s="60">
        <v>389</v>
      </c>
      <c r="C52" s="61">
        <v>21</v>
      </c>
      <c r="D52" s="61">
        <v>5</v>
      </c>
      <c r="E52" s="61">
        <v>5</v>
      </c>
      <c r="F52" s="61"/>
      <c r="G52" s="61"/>
      <c r="H52" s="61">
        <v>1</v>
      </c>
      <c r="I52" s="61"/>
      <c r="J52" s="61"/>
      <c r="K52" s="61">
        <v>2</v>
      </c>
      <c r="L52" s="33">
        <v>423</v>
      </c>
      <c r="N52" s="10">
        <f t="shared" si="0"/>
        <v>34</v>
      </c>
      <c r="O52" s="60">
        <v>384</v>
      </c>
      <c r="P52" s="17">
        <f t="shared" si="1"/>
        <v>418</v>
      </c>
      <c r="Q52" s="6"/>
      <c r="R52" s="18" t="s">
        <v>12</v>
      </c>
      <c r="S52" s="13">
        <f t="shared" si="2"/>
        <v>34</v>
      </c>
      <c r="T52" s="17">
        <f t="shared" si="3"/>
        <v>384</v>
      </c>
      <c r="U52" s="19">
        <f t="shared" si="4"/>
        <v>418</v>
      </c>
    </row>
    <row r="53" spans="1:21" ht="12.75">
      <c r="A53" s="64" t="s">
        <v>47</v>
      </c>
      <c r="B53" s="62">
        <v>3977</v>
      </c>
      <c r="C53" s="63">
        <v>295</v>
      </c>
      <c r="D53" s="63">
        <v>228</v>
      </c>
      <c r="E53" s="63">
        <v>78</v>
      </c>
      <c r="F53" s="63">
        <v>29</v>
      </c>
      <c r="G53" s="63">
        <v>50</v>
      </c>
      <c r="H53" s="63">
        <v>15</v>
      </c>
      <c r="I53" s="63">
        <v>13</v>
      </c>
      <c r="J53" s="63">
        <v>4</v>
      </c>
      <c r="K53" s="63">
        <v>66</v>
      </c>
      <c r="L53" s="29">
        <v>4755</v>
      </c>
      <c r="N53" s="20">
        <f>SUM(N22:N52)</f>
        <v>778</v>
      </c>
      <c r="O53" s="62">
        <v>3919</v>
      </c>
      <c r="P53" s="21">
        <f>SUM(P22:P52)</f>
        <v>4697</v>
      </c>
      <c r="Q53" s="6"/>
      <c r="R53" s="22" t="s">
        <v>47</v>
      </c>
      <c r="S53" s="23">
        <f>SUM(S22:S52)</f>
        <v>778</v>
      </c>
      <c r="T53" s="24">
        <f>SUM(T22:T52)</f>
        <v>3919</v>
      </c>
      <c r="U53" s="23">
        <f>SUM(U22:U52)</f>
        <v>4697</v>
      </c>
    </row>
    <row r="55" ht="12.75">
      <c r="M55" s="25"/>
    </row>
    <row r="56" ht="12.75">
      <c r="M56" s="25"/>
    </row>
    <row r="57" ht="12.75">
      <c r="M57" s="25"/>
    </row>
    <row r="58" spans="1:13" ht="12.75">
      <c r="A58" s="26" t="s">
        <v>45</v>
      </c>
      <c r="B58" s="27"/>
      <c r="M58" s="25"/>
    </row>
    <row r="59" spans="1:13" ht="12.75">
      <c r="A59" s="26" t="s">
        <v>1</v>
      </c>
      <c r="B59" s="27" t="s">
        <v>46</v>
      </c>
      <c r="D59" s="7" t="s">
        <v>49</v>
      </c>
      <c r="E59" s="8" t="s">
        <v>50</v>
      </c>
      <c r="F59" s="36"/>
      <c r="G59" s="7" t="s">
        <v>51</v>
      </c>
      <c r="H59" s="25"/>
      <c r="I59" s="7" t="s">
        <v>49</v>
      </c>
      <c r="J59" s="8" t="s">
        <v>50</v>
      </c>
      <c r="M59" s="25"/>
    </row>
    <row r="60" spans="1:13" ht="12.75">
      <c r="A60" s="30" t="s">
        <v>7</v>
      </c>
      <c r="B60" s="31">
        <v>1518</v>
      </c>
      <c r="D60" s="12" t="s">
        <v>43</v>
      </c>
      <c r="E60" s="37">
        <f>GETPIVOTDATA("No. CNB",$A$58,"Departamento","Guainía")</f>
        <v>1</v>
      </c>
      <c r="F60" s="34"/>
      <c r="G60" s="39" t="str">
        <f>D60&amp;" - "&amp;E60&amp;"  CNBS "</f>
        <v>Guainía - 1  CNBS </v>
      </c>
      <c r="H60" s="25"/>
      <c r="I60" s="12" t="s">
        <v>43</v>
      </c>
      <c r="J60" s="37">
        <f>GETPIVOTDATA("No. CNB",$A$58,"Departamento","Guainía")</f>
        <v>1</v>
      </c>
      <c r="M60" s="25"/>
    </row>
    <row r="61" spans="1:13" ht="25.5">
      <c r="A61" s="32" t="s">
        <v>15</v>
      </c>
      <c r="B61" s="33">
        <v>775</v>
      </c>
      <c r="D61" s="15" t="s">
        <v>41</v>
      </c>
      <c r="E61" s="10">
        <f>GETPIVOTDATA("No. CNB",$A$58,"Departamento","Archipiélago de San Andrés, Providencia y Santa Catalina")</f>
        <v>3</v>
      </c>
      <c r="F61" s="34"/>
      <c r="G61" s="40" t="str">
        <f aca="true" t="shared" si="5" ref="G61:G90">D61&amp;" - "&amp;E61&amp;"  CNBS "</f>
        <v>Archipiélago de San Andrés, Providencia y Santa Catalina - 3  CNBS </v>
      </c>
      <c r="H61" s="25"/>
      <c r="I61" s="15" t="s">
        <v>41</v>
      </c>
      <c r="J61" s="10">
        <f>GETPIVOTDATA("No. CNB",$A$58,"Departamento","Archipiélago de San Andrés, Providencia y Santa Catalina")</f>
        <v>3</v>
      </c>
      <c r="M61" s="25"/>
    </row>
    <row r="62" spans="1:13" ht="12.75">
      <c r="A62" s="32" t="s">
        <v>12</v>
      </c>
      <c r="B62" s="33">
        <v>423</v>
      </c>
      <c r="D62" s="15" t="s">
        <v>22</v>
      </c>
      <c r="E62" s="10">
        <f>GETPIVOTDATA("No. CNB",$A$58,"Departamento","Guaviare")</f>
        <v>4</v>
      </c>
      <c r="F62" s="34"/>
      <c r="G62" s="40" t="str">
        <f t="shared" si="5"/>
        <v>Guaviare - 4  CNBS </v>
      </c>
      <c r="H62" s="25"/>
      <c r="I62" s="15" t="s">
        <v>22</v>
      </c>
      <c r="J62" s="10">
        <f>GETPIVOTDATA("No. CNB",$A$58,"Departamento","Guaviare")</f>
        <v>4</v>
      </c>
      <c r="M62" s="25"/>
    </row>
    <row r="63" spans="1:13" ht="12.75">
      <c r="A63" s="32" t="s">
        <v>10</v>
      </c>
      <c r="B63" s="33">
        <v>288</v>
      </c>
      <c r="D63" s="15" t="s">
        <v>13</v>
      </c>
      <c r="E63" s="10">
        <f>GETPIVOTDATA("No. CNB",$A$58,"Departamento","Amazonas")</f>
        <v>5</v>
      </c>
      <c r="F63" s="34"/>
      <c r="G63" s="40" t="str">
        <f t="shared" si="5"/>
        <v>Amazonas - 5  CNBS </v>
      </c>
      <c r="H63" s="25"/>
      <c r="I63" s="15" t="s">
        <v>13</v>
      </c>
      <c r="J63" s="10">
        <f>GETPIVOTDATA("No. CNB",$A$58,"Departamento","Amazonas")</f>
        <v>5</v>
      </c>
      <c r="M63" s="25"/>
    </row>
    <row r="64" spans="1:13" ht="12.75">
      <c r="A64" s="32" t="s">
        <v>5</v>
      </c>
      <c r="B64" s="33">
        <v>276</v>
      </c>
      <c r="D64" s="15" t="s">
        <v>40</v>
      </c>
      <c r="E64" s="10">
        <f>GETPIVOTDATA("No. CNB",$A$58,"Departamento","Arauca")</f>
        <v>7</v>
      </c>
      <c r="F64" s="34"/>
      <c r="G64" s="40" t="str">
        <f t="shared" si="5"/>
        <v>Arauca - 7  CNBS </v>
      </c>
      <c r="H64" s="25"/>
      <c r="I64" s="15" t="s">
        <v>40</v>
      </c>
      <c r="J64" s="10">
        <f>GETPIVOTDATA("No. CNB",$A$58,"Departamento","Arauca")</f>
        <v>7</v>
      </c>
      <c r="M64" s="25"/>
    </row>
    <row r="65" spans="1:13" ht="12.75">
      <c r="A65" s="32" t="s">
        <v>11</v>
      </c>
      <c r="B65" s="33">
        <v>228</v>
      </c>
      <c r="D65" s="15" t="s">
        <v>28</v>
      </c>
      <c r="E65" s="10">
        <f>GETPIVOTDATA("No. CNB",$A$58,"Departamento","Putumayo")</f>
        <v>10</v>
      </c>
      <c r="F65" s="34"/>
      <c r="G65" s="40" t="str">
        <f t="shared" si="5"/>
        <v>Putumayo - 10  CNBS </v>
      </c>
      <c r="H65" s="25"/>
      <c r="I65" s="15" t="s">
        <v>28</v>
      </c>
      <c r="J65" s="10">
        <f>GETPIVOTDATA("No. CNB",$A$58,"Departamento","Putumayo")</f>
        <v>10</v>
      </c>
      <c r="M65" s="25"/>
    </row>
    <row r="66" spans="1:13" ht="12.75">
      <c r="A66" s="32" t="s">
        <v>8</v>
      </c>
      <c r="B66" s="33">
        <v>144</v>
      </c>
      <c r="D66" s="15" t="s">
        <v>20</v>
      </c>
      <c r="E66" s="10">
        <f>GETPIVOTDATA("No. CNB",$A$58,"Departamento","Chocó")</f>
        <v>23</v>
      </c>
      <c r="F66" s="34"/>
      <c r="G66" s="40" t="str">
        <f t="shared" si="5"/>
        <v>Chocó - 23  CNBS </v>
      </c>
      <c r="H66" s="25"/>
      <c r="I66" s="15" t="s">
        <v>20</v>
      </c>
      <c r="J66" s="10">
        <f>GETPIVOTDATA("No. CNB",$A$58,"Departamento","Chocó")</f>
        <v>23</v>
      </c>
      <c r="M66" s="25"/>
    </row>
    <row r="67" spans="1:13" ht="12.75">
      <c r="A67" s="32" t="s">
        <v>36</v>
      </c>
      <c r="B67" s="33">
        <v>146</v>
      </c>
      <c r="D67" s="15" t="s">
        <v>17</v>
      </c>
      <c r="E67" s="10">
        <f>GETPIVOTDATA("No. CNB",$A$58,"Departamento","Caquetá")</f>
        <v>14</v>
      </c>
      <c r="F67" s="34"/>
      <c r="G67" s="40" t="str">
        <f t="shared" si="5"/>
        <v>Caquetá - 14  CNBS </v>
      </c>
      <c r="H67" s="25"/>
      <c r="I67" s="15" t="s">
        <v>17</v>
      </c>
      <c r="J67" s="10">
        <f>GETPIVOTDATA("No. CNB",$A$58,"Departamento","Caquetá")</f>
        <v>14</v>
      </c>
      <c r="M67" s="25"/>
    </row>
    <row r="68" spans="1:13" ht="12.75">
      <c r="A68" s="32" t="s">
        <v>26</v>
      </c>
      <c r="B68" s="33">
        <v>91</v>
      </c>
      <c r="D68" s="15" t="s">
        <v>23</v>
      </c>
      <c r="E68" s="10">
        <f>GETPIVOTDATA("No. CNB",$A$58,"Departamento","La Guajira")</f>
        <v>14</v>
      </c>
      <c r="F68" s="34"/>
      <c r="G68" s="40" t="str">
        <f t="shared" si="5"/>
        <v>La Guajira - 14  CNBS </v>
      </c>
      <c r="H68" s="25"/>
      <c r="I68" s="15" t="s">
        <v>23</v>
      </c>
      <c r="J68" s="10">
        <f>GETPIVOTDATA("No. CNB",$A$58,"Departamento","La Guajira")</f>
        <v>14</v>
      </c>
      <c r="M68" s="25"/>
    </row>
    <row r="69" spans="1:13" ht="12.75">
      <c r="A69" s="32" t="s">
        <v>16</v>
      </c>
      <c r="B69" s="33">
        <v>106</v>
      </c>
      <c r="D69" s="15" t="s">
        <v>42</v>
      </c>
      <c r="E69" s="10">
        <f>GETPIVOTDATA("No. CNB",$A$58,"Departamento","Casanare")</f>
        <v>28</v>
      </c>
      <c r="F69" s="34"/>
      <c r="G69" s="40" t="str">
        <f t="shared" si="5"/>
        <v>Casanare - 28  CNBS </v>
      </c>
      <c r="H69" s="25"/>
      <c r="I69" s="15" t="s">
        <v>42</v>
      </c>
      <c r="J69" s="10">
        <f>GETPIVOTDATA("No. CNB",$A$58,"Departamento","Casanare")</f>
        <v>28</v>
      </c>
      <c r="M69" s="25"/>
    </row>
    <row r="70" spans="1:13" ht="12.75">
      <c r="A70" s="32" t="s">
        <v>35</v>
      </c>
      <c r="B70" s="33">
        <v>85</v>
      </c>
      <c r="D70" s="15" t="s">
        <v>29</v>
      </c>
      <c r="E70" s="10">
        <f>GETPIVOTDATA("No. CNB",$A$58,"Departamento","Sucre")</f>
        <v>27</v>
      </c>
      <c r="F70" s="34"/>
      <c r="G70" s="40" t="str">
        <f t="shared" si="5"/>
        <v>Sucre - 27  CNBS </v>
      </c>
      <c r="H70" s="25"/>
      <c r="I70" s="15" t="s">
        <v>29</v>
      </c>
      <c r="J70" s="10">
        <f>GETPIVOTDATA("No. CNB",$A$58,"Departamento","Sucre")</f>
        <v>27</v>
      </c>
      <c r="M70" s="25"/>
    </row>
    <row r="71" spans="1:13" ht="12.75">
      <c r="A71" s="32" t="s">
        <v>34</v>
      </c>
      <c r="B71" s="33">
        <v>68</v>
      </c>
      <c r="D71" s="15" t="s">
        <v>18</v>
      </c>
      <c r="E71" s="10">
        <f>GETPIVOTDATA("No. CNB",$A$58,"Departamento","Cauca")</f>
        <v>39</v>
      </c>
      <c r="F71" s="34"/>
      <c r="G71" s="40" t="str">
        <f t="shared" si="5"/>
        <v>Cauca - 39  CNBS </v>
      </c>
      <c r="H71" s="25"/>
      <c r="I71" s="15" t="s">
        <v>18</v>
      </c>
      <c r="J71" s="10">
        <f>GETPIVOTDATA("No. CNB",$A$58,"Departamento","Cauca")</f>
        <v>39</v>
      </c>
      <c r="M71" s="25"/>
    </row>
    <row r="72" spans="1:13" ht="12.75">
      <c r="A72" s="32" t="s">
        <v>9</v>
      </c>
      <c r="B72" s="33">
        <v>71</v>
      </c>
      <c r="D72" s="15" t="s">
        <v>19</v>
      </c>
      <c r="E72" s="10">
        <f>GETPIVOTDATA("No. CNB",$A$58,"Departamento","Cesar")</f>
        <v>50</v>
      </c>
      <c r="F72" s="34"/>
      <c r="G72" s="40" t="str">
        <f t="shared" si="5"/>
        <v>Cesar - 50  CNBS </v>
      </c>
      <c r="H72" s="25"/>
      <c r="I72" s="15" t="s">
        <v>37</v>
      </c>
      <c r="J72" s="10">
        <f>GETPIVOTDATA("No. CNB",$A$58,"Departamento","Quindío")</f>
        <v>45</v>
      </c>
      <c r="M72" s="25"/>
    </row>
    <row r="73" spans="1:13" ht="12.75">
      <c r="A73" s="32" t="s">
        <v>25</v>
      </c>
      <c r="B73" s="33">
        <v>69</v>
      </c>
      <c r="D73" s="15" t="s">
        <v>37</v>
      </c>
      <c r="E73" s="10">
        <f>GETPIVOTDATA("No. CNB",$A$58,"Departamento","Quindío")</f>
        <v>45</v>
      </c>
      <c r="F73" s="34"/>
      <c r="G73" s="40" t="str">
        <f t="shared" si="5"/>
        <v>Quindío - 45  CNBS </v>
      </c>
      <c r="H73" s="25"/>
      <c r="I73" s="15" t="s">
        <v>19</v>
      </c>
      <c r="J73" s="10">
        <f>GETPIVOTDATA("No. CNB",$A$58,"Departamento","Cesar")</f>
        <v>50</v>
      </c>
      <c r="M73" s="25"/>
    </row>
    <row r="74" spans="1:13" ht="12.75">
      <c r="A74" s="32" t="s">
        <v>27</v>
      </c>
      <c r="B74" s="33">
        <v>65</v>
      </c>
      <c r="D74" s="15" t="s">
        <v>21</v>
      </c>
      <c r="E74" s="10">
        <f>GETPIVOTDATA("No. CNB",$A$58,"Departamento","Córdoba")</f>
        <v>51</v>
      </c>
      <c r="F74" s="34"/>
      <c r="G74" s="40" t="str">
        <f t="shared" si="5"/>
        <v>Córdoba - 51  CNBS </v>
      </c>
      <c r="H74" s="25"/>
      <c r="I74" s="15" t="s">
        <v>21</v>
      </c>
      <c r="J74" s="10">
        <f>GETPIVOTDATA("No. CNB",$A$58,"Departamento","Córdoba")</f>
        <v>51</v>
      </c>
      <c r="M74" s="25"/>
    </row>
    <row r="75" spans="1:10" ht="12.75">
      <c r="A75" s="32" t="s">
        <v>24</v>
      </c>
      <c r="B75" s="33">
        <v>81</v>
      </c>
      <c r="D75" s="15" t="s">
        <v>24</v>
      </c>
      <c r="E75" s="10">
        <f>GETPIVOTDATA("No. CNB",$A$58,"Departamento","Magdalena")</f>
        <v>81</v>
      </c>
      <c r="F75" s="34"/>
      <c r="G75" s="40" t="str">
        <f t="shared" si="5"/>
        <v>Magdalena - 81  CNBS </v>
      </c>
      <c r="H75" s="25"/>
      <c r="I75" s="15" t="s">
        <v>27</v>
      </c>
      <c r="J75" s="10">
        <f>GETPIVOTDATA("No. CNB",$A$58,"Departamento","Norte de Santander")</f>
        <v>65</v>
      </c>
    </row>
    <row r="76" spans="1:10" ht="12.75">
      <c r="A76" s="32" t="s">
        <v>21</v>
      </c>
      <c r="B76" s="33">
        <v>51</v>
      </c>
      <c r="D76" s="15" t="s">
        <v>27</v>
      </c>
      <c r="E76" s="10">
        <f>GETPIVOTDATA("No. CNB",$A$58,"Departamento","Norte de Santander")</f>
        <v>65</v>
      </c>
      <c r="F76" s="34"/>
      <c r="G76" s="40" t="str">
        <f t="shared" si="5"/>
        <v>Norte de Santander - 65  CNBS </v>
      </c>
      <c r="H76" s="25"/>
      <c r="I76" s="15" t="s">
        <v>25</v>
      </c>
      <c r="J76" s="10">
        <f>GETPIVOTDATA("No. CNB",$A$58,"Departamento","Meta")</f>
        <v>69</v>
      </c>
    </row>
    <row r="77" spans="1:10" ht="12.75">
      <c r="A77" s="32" t="s">
        <v>37</v>
      </c>
      <c r="B77" s="33">
        <v>45</v>
      </c>
      <c r="D77" s="15" t="s">
        <v>9</v>
      </c>
      <c r="E77" s="10">
        <f>GETPIVOTDATA("No. CNB",$A$58,"Departamento","Caldas")</f>
        <v>71</v>
      </c>
      <c r="F77" s="34"/>
      <c r="G77" s="40" t="str">
        <f t="shared" si="5"/>
        <v>Caldas - 71  CNBS </v>
      </c>
      <c r="H77" s="25"/>
      <c r="I77" s="15" t="s">
        <v>24</v>
      </c>
      <c r="J77" s="10">
        <f>GETPIVOTDATA("No. CNB",$A$58,"Departamento","Magdalena")</f>
        <v>81</v>
      </c>
    </row>
    <row r="78" spans="1:10" ht="12.75">
      <c r="A78" s="32" t="s">
        <v>19</v>
      </c>
      <c r="B78" s="33">
        <v>50</v>
      </c>
      <c r="D78" s="15" t="s">
        <v>25</v>
      </c>
      <c r="E78" s="10">
        <f>GETPIVOTDATA("No. CNB",$A$58,"Departamento","Meta")</f>
        <v>69</v>
      </c>
      <c r="F78" s="34"/>
      <c r="G78" s="40" t="str">
        <f t="shared" si="5"/>
        <v>Meta - 69  CNBS </v>
      </c>
      <c r="H78" s="25"/>
      <c r="I78" s="15" t="s">
        <v>34</v>
      </c>
      <c r="J78" s="10">
        <f>GETPIVOTDATA("No. CNB",$A$58,"Departamento","Huila")</f>
        <v>68</v>
      </c>
    </row>
    <row r="79" spans="1:10" ht="12.75">
      <c r="A79" s="32" t="s">
        <v>18</v>
      </c>
      <c r="B79" s="33">
        <v>39</v>
      </c>
      <c r="D79" s="15" t="s">
        <v>34</v>
      </c>
      <c r="E79" s="10">
        <f>GETPIVOTDATA("No. CNB",$A$58,"Departamento","Huila")</f>
        <v>68</v>
      </c>
      <c r="F79" s="34"/>
      <c r="G79" s="40" t="str">
        <f t="shared" si="5"/>
        <v>Huila - 68  CNBS </v>
      </c>
      <c r="H79" s="25"/>
      <c r="I79" s="15" t="s">
        <v>9</v>
      </c>
      <c r="J79" s="10">
        <f>GETPIVOTDATA("No. CNB",$A$58,"Departamento","Caldas")</f>
        <v>71</v>
      </c>
    </row>
    <row r="80" spans="1:10" ht="12.75">
      <c r="A80" s="32" t="s">
        <v>29</v>
      </c>
      <c r="B80" s="33">
        <v>27</v>
      </c>
      <c r="D80" s="15" t="s">
        <v>35</v>
      </c>
      <c r="E80" s="10">
        <f>GETPIVOTDATA("No. CNB",$A$58,"Departamento","Risaralda")</f>
        <v>85</v>
      </c>
      <c r="F80" s="34"/>
      <c r="G80" s="40" t="str">
        <f t="shared" si="5"/>
        <v>Risaralda - 85  CNBS </v>
      </c>
      <c r="H80" s="25"/>
      <c r="I80" s="15" t="s">
        <v>16</v>
      </c>
      <c r="J80" s="10">
        <f>GETPIVOTDATA("No. CNB",$A$58,"Departamento","Bolívar")</f>
        <v>106</v>
      </c>
    </row>
    <row r="81" spans="1:10" ht="12.75">
      <c r="A81" s="32" t="s">
        <v>42</v>
      </c>
      <c r="B81" s="33">
        <v>28</v>
      </c>
      <c r="D81" s="15" t="s">
        <v>16</v>
      </c>
      <c r="E81" s="10">
        <f>GETPIVOTDATA("No. CNB",$A$58,"Departamento","Bolívar")</f>
        <v>106</v>
      </c>
      <c r="F81" s="34"/>
      <c r="G81" s="40" t="str">
        <f>D81&amp;" - "&amp;E81&amp;"  CNBS "</f>
        <v>Bolívar - 106  CNBS </v>
      </c>
      <c r="H81" s="25"/>
      <c r="I81" s="15" t="s">
        <v>35</v>
      </c>
      <c r="J81" s="10">
        <f>GETPIVOTDATA("No. CNB",$A$58,"Departamento","Risaralda")</f>
        <v>85</v>
      </c>
    </row>
    <row r="82" spans="1:10" ht="12.75">
      <c r="A82" s="32" t="s">
        <v>23</v>
      </c>
      <c r="B82" s="33">
        <v>14</v>
      </c>
      <c r="D82" s="15" t="s">
        <v>26</v>
      </c>
      <c r="E82" s="10">
        <f>GETPIVOTDATA("No. CNB",$A$58,"Departamento","Nariño")</f>
        <v>91</v>
      </c>
      <c r="F82" s="34"/>
      <c r="G82" s="40" t="str">
        <f t="shared" si="5"/>
        <v>Nariño - 91  CNBS </v>
      </c>
      <c r="H82" s="25"/>
      <c r="I82" s="15" t="s">
        <v>26</v>
      </c>
      <c r="J82" s="10">
        <f>GETPIVOTDATA("No. CNB",$A$58,"Departamento","Nariño")</f>
        <v>91</v>
      </c>
    </row>
    <row r="83" spans="1:10" ht="12.75">
      <c r="A83" s="32" t="s">
        <v>17</v>
      </c>
      <c r="B83" s="33">
        <v>14</v>
      </c>
      <c r="D83" s="15" t="s">
        <v>36</v>
      </c>
      <c r="E83" s="10">
        <f>GETPIVOTDATA("No. CNB",$A$58,"Departamento","Tolima")</f>
        <v>146</v>
      </c>
      <c r="F83" s="34"/>
      <c r="G83" s="40" t="str">
        <f t="shared" si="5"/>
        <v>Tolima - 146  CNBS </v>
      </c>
      <c r="H83" s="25"/>
      <c r="I83" s="15" t="s">
        <v>8</v>
      </c>
      <c r="J83" s="10">
        <f>GETPIVOTDATA("No. CNB",$A$58,"Departamento","Boyacá")</f>
        <v>144</v>
      </c>
    </row>
    <row r="84" spans="1:10" ht="12.75">
      <c r="A84" s="32" t="s">
        <v>20</v>
      </c>
      <c r="B84" s="33">
        <v>23</v>
      </c>
      <c r="D84" s="15" t="s">
        <v>8</v>
      </c>
      <c r="E84" s="10">
        <f>GETPIVOTDATA("No. CNB",$A$58,"Departamento","Boyacá")</f>
        <v>144</v>
      </c>
      <c r="F84" s="34"/>
      <c r="G84" s="40" t="str">
        <f t="shared" si="5"/>
        <v>Boyacá - 144  CNBS </v>
      </c>
      <c r="H84" s="25"/>
      <c r="I84" s="15" t="s">
        <v>36</v>
      </c>
      <c r="J84" s="10">
        <f>GETPIVOTDATA("No. CNB",$A$58,"Departamento","Tolima")</f>
        <v>146</v>
      </c>
    </row>
    <row r="85" spans="1:10" ht="12.75">
      <c r="A85" s="32" t="s">
        <v>40</v>
      </c>
      <c r="B85" s="33">
        <v>7</v>
      </c>
      <c r="D85" s="15" t="s">
        <v>11</v>
      </c>
      <c r="E85" s="10">
        <f>GETPIVOTDATA("No. CNB",$A$58,"Departamento","Santander")</f>
        <v>228</v>
      </c>
      <c r="F85" s="34"/>
      <c r="G85" s="40" t="str">
        <f t="shared" si="5"/>
        <v>Santander - 228  CNBS </v>
      </c>
      <c r="H85" s="25"/>
      <c r="I85" s="15" t="s">
        <v>11</v>
      </c>
      <c r="J85" s="10">
        <f>GETPIVOTDATA("No. CNB",$A$58,"Departamento","Santander")</f>
        <v>228</v>
      </c>
    </row>
    <row r="86" spans="1:10" ht="12.75">
      <c r="A86" s="32" t="s">
        <v>28</v>
      </c>
      <c r="B86" s="33">
        <v>10</v>
      </c>
      <c r="D86" s="15" t="s">
        <v>5</v>
      </c>
      <c r="E86" s="10">
        <f>GETPIVOTDATA("No. CNB",$A$58,"Departamento","Atlántico")</f>
        <v>276</v>
      </c>
      <c r="F86" s="34"/>
      <c r="G86" s="40" t="str">
        <f t="shared" si="5"/>
        <v>Atlántico - 276  CNBS </v>
      </c>
      <c r="H86" s="25"/>
      <c r="I86" s="15" t="s">
        <v>5</v>
      </c>
      <c r="J86" s="10">
        <f>GETPIVOTDATA("No. CNB",$A$58,"Departamento","Atlántico")</f>
        <v>276</v>
      </c>
    </row>
    <row r="87" spans="1:10" ht="12.75">
      <c r="A87" s="32" t="s">
        <v>13</v>
      </c>
      <c r="B87" s="33">
        <v>5</v>
      </c>
      <c r="D87" s="15" t="s">
        <v>10</v>
      </c>
      <c r="E87" s="10">
        <f>GETPIVOTDATA("No. CNB",$A$58,"Departamento","Cundinamarca")</f>
        <v>288</v>
      </c>
      <c r="F87" s="34"/>
      <c r="G87" s="40" t="str">
        <f t="shared" si="5"/>
        <v>Cundinamarca - 288  CNBS </v>
      </c>
      <c r="H87" s="25"/>
      <c r="I87" s="15" t="s">
        <v>10</v>
      </c>
      <c r="J87" s="10">
        <f>GETPIVOTDATA("No. CNB",$A$58,"Departamento","Cundinamarca")</f>
        <v>288</v>
      </c>
    </row>
    <row r="88" spans="1:10" ht="12.75">
      <c r="A88" s="32" t="s">
        <v>22</v>
      </c>
      <c r="B88" s="33">
        <v>4</v>
      </c>
      <c r="D88" s="15" t="s">
        <v>12</v>
      </c>
      <c r="E88" s="10">
        <f>GETPIVOTDATA("No. CNB",$A$58,"Departamento","Valle del Cauca")</f>
        <v>423</v>
      </c>
      <c r="F88" s="34"/>
      <c r="G88" s="40" t="str">
        <f t="shared" si="5"/>
        <v>Valle del Cauca - 423  CNBS </v>
      </c>
      <c r="H88" s="25"/>
      <c r="I88" s="15" t="s">
        <v>12</v>
      </c>
      <c r="J88" s="10">
        <f>GETPIVOTDATA("No. CNB",$A$58,"Departamento","Valle del Cauca")</f>
        <v>423</v>
      </c>
    </row>
    <row r="89" spans="1:10" ht="12.75">
      <c r="A89" s="32" t="s">
        <v>41</v>
      </c>
      <c r="B89" s="33">
        <v>3</v>
      </c>
      <c r="D89" s="15" t="s">
        <v>15</v>
      </c>
      <c r="E89" s="10">
        <f>GETPIVOTDATA("No. CNB",$A$58,"Departamento","Antioquia")</f>
        <v>775</v>
      </c>
      <c r="F89" s="34"/>
      <c r="G89" s="40" t="str">
        <f t="shared" si="5"/>
        <v>Antioquia - 775  CNBS </v>
      </c>
      <c r="H89" s="25"/>
      <c r="I89" s="15" t="s">
        <v>15</v>
      </c>
      <c r="J89" s="10">
        <f>GETPIVOTDATA("No. CNB",$A$58,"Departamento","Antioquia")</f>
        <v>775</v>
      </c>
    </row>
    <row r="90" spans="1:10" ht="12.75">
      <c r="A90" s="32" t="s">
        <v>43</v>
      </c>
      <c r="B90" s="33">
        <v>1</v>
      </c>
      <c r="D90" s="18" t="s">
        <v>7</v>
      </c>
      <c r="E90" s="10">
        <f>GETPIVOTDATA("No. CNB",$A$58,"Departamento","Bogotá, D.C.")</f>
        <v>1518</v>
      </c>
      <c r="F90" s="34"/>
      <c r="G90" s="41" t="str">
        <f t="shared" si="5"/>
        <v>Bogotá, D.C. - 1518  CNBS </v>
      </c>
      <c r="H90" s="25"/>
      <c r="I90" s="18" t="s">
        <v>7</v>
      </c>
      <c r="J90" s="10">
        <f>GETPIVOTDATA("No. CNB",$A$58,"Departamento","Bogotá, D.C.")</f>
        <v>1518</v>
      </c>
    </row>
    <row r="91" spans="1:10" ht="12.75">
      <c r="A91" s="28" t="s">
        <v>47</v>
      </c>
      <c r="B91" s="29">
        <v>4755</v>
      </c>
      <c r="D91" s="38" t="s">
        <v>47</v>
      </c>
      <c r="E91" s="23">
        <f>SUM(E60:E90)</f>
        <v>4755</v>
      </c>
      <c r="F91" s="35"/>
      <c r="G91" s="42" t="s">
        <v>52</v>
      </c>
      <c r="H91" s="25"/>
      <c r="I91" s="38" t="s">
        <v>47</v>
      </c>
      <c r="J91" s="23">
        <f>SUM(J60:J90)</f>
        <v>4755</v>
      </c>
    </row>
    <row r="92" spans="1:8" ht="12.75">
      <c r="A92"/>
      <c r="B92"/>
      <c r="F92" s="25"/>
      <c r="G92" s="43" t="s">
        <v>53</v>
      </c>
      <c r="H92" s="25"/>
    </row>
    <row r="93" spans="1:8" ht="12.75">
      <c r="A93"/>
      <c r="B93"/>
      <c r="F93" s="25"/>
      <c r="G93" s="25"/>
      <c r="H93" s="25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935"/>
  <sheetViews>
    <sheetView showGridLines="0" workbookViewId="0" topLeftCell="A1">
      <pane ySplit="7" topLeftCell="BM901" activePane="bottomLeft" state="frozen"/>
      <selection pane="topLeft" activeCell="A1" sqref="A1"/>
      <selection pane="bottomLeft" activeCell="C933" sqref="C933"/>
    </sheetView>
  </sheetViews>
  <sheetFormatPr defaultColWidth="11.421875" defaultRowHeight="12.75"/>
  <cols>
    <col min="1" max="1" width="15.00390625" style="1" customWidth="1"/>
    <col min="2" max="2" width="34.140625" style="1" bestFit="1" customWidth="1"/>
    <col min="3" max="3" width="28.8515625" style="1" bestFit="1" customWidth="1"/>
    <col min="4" max="4" width="31.28125" style="1" bestFit="1" customWidth="1"/>
    <col min="5" max="5" width="10.28125" style="1" customWidth="1"/>
    <col min="6" max="16384" width="11.421875" style="1" customWidth="1"/>
  </cols>
  <sheetData>
    <row r="1" spans="1:5" ht="12.75">
      <c r="A1"/>
      <c r="B1" s="93" t="s">
        <v>659</v>
      </c>
      <c r="C1" s="93"/>
      <c r="D1" s="93"/>
      <c r="E1" s="93"/>
    </row>
    <row r="2" spans="1:5" ht="12.75">
      <c r="A2"/>
      <c r="B2" s="93"/>
      <c r="C2" s="93"/>
      <c r="D2" s="93"/>
      <c r="E2" s="93"/>
    </row>
    <row r="3" spans="1:5" ht="12.75">
      <c r="A3"/>
      <c r="B3" s="93"/>
      <c r="C3" s="93"/>
      <c r="D3" s="93"/>
      <c r="E3" s="93"/>
    </row>
    <row r="4" spans="1:5" ht="20.25">
      <c r="A4"/>
      <c r="B4" s="53" t="s">
        <v>660</v>
      </c>
      <c r="C4" s="53" t="s">
        <v>744</v>
      </c>
      <c r="D4"/>
      <c r="E4" s="54"/>
    </row>
    <row r="5" spans="1:5" ht="12.75">
      <c r="A5"/>
      <c r="B5"/>
      <c r="C5"/>
      <c r="D5"/>
      <c r="E5"/>
    </row>
    <row r="6" ht="13.5" customHeight="1" thickBot="1"/>
    <row r="7" spans="1:5" ht="15.75" thickBot="1">
      <c r="A7" s="46" t="s">
        <v>0</v>
      </c>
      <c r="B7" s="47" t="s">
        <v>1</v>
      </c>
      <c r="C7" s="47" t="s">
        <v>2</v>
      </c>
      <c r="D7" s="47" t="s">
        <v>3</v>
      </c>
      <c r="E7" s="48" t="s">
        <v>4</v>
      </c>
    </row>
    <row r="8" spans="1:5" ht="12.75">
      <c r="A8" s="65">
        <v>5001</v>
      </c>
      <c r="B8" s="66" t="s">
        <v>15</v>
      </c>
      <c r="C8" s="67" t="s">
        <v>72</v>
      </c>
      <c r="D8" s="66" t="s">
        <v>32</v>
      </c>
      <c r="E8" s="68">
        <v>5</v>
      </c>
    </row>
    <row r="9" spans="1:5" ht="12.75">
      <c r="A9" s="69">
        <v>5001</v>
      </c>
      <c r="B9" s="70" t="s">
        <v>15</v>
      </c>
      <c r="C9" s="71" t="s">
        <v>72</v>
      </c>
      <c r="D9" s="70" t="s">
        <v>33</v>
      </c>
      <c r="E9" s="72">
        <v>17</v>
      </c>
    </row>
    <row r="10" spans="1:5" ht="12.75">
      <c r="A10" s="69">
        <v>5001</v>
      </c>
      <c r="B10" s="70" t="s">
        <v>15</v>
      </c>
      <c r="C10" s="71" t="s">
        <v>72</v>
      </c>
      <c r="D10" s="70" t="s">
        <v>39</v>
      </c>
      <c r="E10" s="72">
        <v>421</v>
      </c>
    </row>
    <row r="11" spans="1:5" ht="12.75">
      <c r="A11" s="69">
        <v>5001</v>
      </c>
      <c r="B11" s="70" t="s">
        <v>15</v>
      </c>
      <c r="C11" s="71" t="s">
        <v>72</v>
      </c>
      <c r="D11" s="70" t="s">
        <v>14</v>
      </c>
      <c r="E11" s="72">
        <v>1</v>
      </c>
    </row>
    <row r="12" spans="1:5" ht="12.75">
      <c r="A12" s="69">
        <v>5002</v>
      </c>
      <c r="B12" s="70" t="s">
        <v>15</v>
      </c>
      <c r="C12" s="71" t="s">
        <v>462</v>
      </c>
      <c r="D12" s="70" t="s">
        <v>39</v>
      </c>
      <c r="E12" s="72">
        <v>1</v>
      </c>
    </row>
    <row r="13" spans="1:5" ht="12.75">
      <c r="A13" s="69">
        <v>5030</v>
      </c>
      <c r="B13" s="70" t="s">
        <v>15</v>
      </c>
      <c r="C13" s="71" t="s">
        <v>226</v>
      </c>
      <c r="D13" s="70" t="s">
        <v>33</v>
      </c>
      <c r="E13" s="72">
        <v>1</v>
      </c>
    </row>
    <row r="14" spans="1:5" ht="12.75">
      <c r="A14" s="69">
        <v>5030</v>
      </c>
      <c r="B14" s="70" t="s">
        <v>15</v>
      </c>
      <c r="C14" s="71" t="s">
        <v>226</v>
      </c>
      <c r="D14" s="70" t="s">
        <v>38</v>
      </c>
      <c r="E14" s="72">
        <v>1</v>
      </c>
    </row>
    <row r="15" spans="1:5" ht="12.75">
      <c r="A15" s="69">
        <v>5031</v>
      </c>
      <c r="B15" s="70" t="s">
        <v>15</v>
      </c>
      <c r="C15" s="71" t="s">
        <v>227</v>
      </c>
      <c r="D15" s="70" t="s">
        <v>33</v>
      </c>
      <c r="E15" s="72">
        <v>1</v>
      </c>
    </row>
    <row r="16" spans="1:5" ht="12.75">
      <c r="A16" s="69">
        <v>5031</v>
      </c>
      <c r="B16" s="70" t="s">
        <v>15</v>
      </c>
      <c r="C16" s="71" t="s">
        <v>227</v>
      </c>
      <c r="D16" s="70" t="s">
        <v>39</v>
      </c>
      <c r="E16" s="72">
        <v>1</v>
      </c>
    </row>
    <row r="17" spans="1:5" ht="12.75">
      <c r="A17" s="69">
        <v>5034</v>
      </c>
      <c r="B17" s="70" t="s">
        <v>15</v>
      </c>
      <c r="C17" s="71" t="s">
        <v>463</v>
      </c>
      <c r="D17" s="70" t="s">
        <v>39</v>
      </c>
      <c r="E17" s="72">
        <v>3</v>
      </c>
    </row>
    <row r="18" spans="1:5" ht="12.75">
      <c r="A18" s="69">
        <v>5038</v>
      </c>
      <c r="B18" s="70" t="s">
        <v>15</v>
      </c>
      <c r="C18" s="71" t="s">
        <v>228</v>
      </c>
      <c r="D18" s="70" t="s">
        <v>33</v>
      </c>
      <c r="E18" s="72">
        <v>1</v>
      </c>
    </row>
    <row r="19" spans="1:5" ht="12.75">
      <c r="A19" s="69">
        <v>5042</v>
      </c>
      <c r="B19" s="70" t="s">
        <v>15</v>
      </c>
      <c r="C19" s="71" t="s">
        <v>450</v>
      </c>
      <c r="D19" s="70" t="s">
        <v>39</v>
      </c>
      <c r="E19" s="72">
        <v>1</v>
      </c>
    </row>
    <row r="20" spans="1:5" ht="12.75">
      <c r="A20" s="69">
        <v>5042</v>
      </c>
      <c r="B20" s="70" t="s">
        <v>15</v>
      </c>
      <c r="C20" s="71" t="s">
        <v>450</v>
      </c>
      <c r="D20" s="70" t="s">
        <v>38</v>
      </c>
      <c r="E20" s="72">
        <v>1</v>
      </c>
    </row>
    <row r="21" spans="1:5" ht="12.75">
      <c r="A21" s="69">
        <v>5045</v>
      </c>
      <c r="B21" s="70" t="s">
        <v>15</v>
      </c>
      <c r="C21" s="71" t="s">
        <v>464</v>
      </c>
      <c r="D21" s="70" t="s">
        <v>33</v>
      </c>
      <c r="E21" s="72">
        <v>2</v>
      </c>
    </row>
    <row r="22" spans="1:5" ht="12.75">
      <c r="A22" s="69">
        <v>5045</v>
      </c>
      <c r="B22" s="70" t="s">
        <v>15</v>
      </c>
      <c r="C22" s="71" t="s">
        <v>464</v>
      </c>
      <c r="D22" s="70" t="s">
        <v>39</v>
      </c>
      <c r="E22" s="72">
        <v>5</v>
      </c>
    </row>
    <row r="23" spans="1:5" ht="12.75">
      <c r="A23" s="69">
        <v>5051</v>
      </c>
      <c r="B23" s="70" t="s">
        <v>15</v>
      </c>
      <c r="C23" s="71" t="s">
        <v>229</v>
      </c>
      <c r="D23" s="70" t="s">
        <v>33</v>
      </c>
      <c r="E23" s="72">
        <v>1</v>
      </c>
    </row>
    <row r="24" spans="1:5" ht="12.75">
      <c r="A24" s="69">
        <v>5051</v>
      </c>
      <c r="B24" s="70" t="s">
        <v>15</v>
      </c>
      <c r="C24" s="71" t="s">
        <v>229</v>
      </c>
      <c r="D24" s="70" t="s">
        <v>39</v>
      </c>
      <c r="E24" s="72">
        <v>1</v>
      </c>
    </row>
    <row r="25" spans="1:5" ht="12.75">
      <c r="A25" s="69">
        <v>5055</v>
      </c>
      <c r="B25" s="70" t="s">
        <v>15</v>
      </c>
      <c r="C25" s="71" t="s">
        <v>230</v>
      </c>
      <c r="D25" s="70" t="s">
        <v>33</v>
      </c>
      <c r="E25" s="72">
        <v>1</v>
      </c>
    </row>
    <row r="26" spans="1:5" ht="12.75">
      <c r="A26" s="69">
        <v>5079</v>
      </c>
      <c r="B26" s="70" t="s">
        <v>15</v>
      </c>
      <c r="C26" s="71" t="s">
        <v>465</v>
      </c>
      <c r="D26" s="70" t="s">
        <v>39</v>
      </c>
      <c r="E26" s="72">
        <v>3</v>
      </c>
    </row>
    <row r="27" spans="1:5" ht="12.75">
      <c r="A27" s="69">
        <v>5086</v>
      </c>
      <c r="B27" s="70" t="s">
        <v>15</v>
      </c>
      <c r="C27" s="71" t="s">
        <v>67</v>
      </c>
      <c r="D27" s="70" t="s">
        <v>14</v>
      </c>
      <c r="E27" s="72">
        <v>1</v>
      </c>
    </row>
    <row r="28" spans="1:5" ht="12.75">
      <c r="A28" s="69">
        <v>5088</v>
      </c>
      <c r="B28" s="70" t="s">
        <v>15</v>
      </c>
      <c r="C28" s="71" t="s">
        <v>466</v>
      </c>
      <c r="D28" s="70" t="s">
        <v>39</v>
      </c>
      <c r="E28" s="72">
        <v>30</v>
      </c>
    </row>
    <row r="29" spans="1:5" ht="12.75">
      <c r="A29" s="69">
        <v>5091</v>
      </c>
      <c r="B29" s="70" t="s">
        <v>15</v>
      </c>
      <c r="C29" s="71" t="s">
        <v>661</v>
      </c>
      <c r="D29" s="70" t="s">
        <v>33</v>
      </c>
      <c r="E29" s="72">
        <v>1</v>
      </c>
    </row>
    <row r="30" spans="1:5" ht="12.75">
      <c r="A30" s="69">
        <v>5093</v>
      </c>
      <c r="B30" s="70" t="s">
        <v>15</v>
      </c>
      <c r="C30" s="71" t="s">
        <v>231</v>
      </c>
      <c r="D30" s="70" t="s">
        <v>33</v>
      </c>
      <c r="E30" s="72">
        <v>1</v>
      </c>
    </row>
    <row r="31" spans="1:5" ht="12.75">
      <c r="A31" s="69">
        <v>5093</v>
      </c>
      <c r="B31" s="70" t="s">
        <v>15</v>
      </c>
      <c r="C31" s="71" t="s">
        <v>231</v>
      </c>
      <c r="D31" s="70" t="s">
        <v>38</v>
      </c>
      <c r="E31" s="72">
        <v>1</v>
      </c>
    </row>
    <row r="32" spans="1:5" ht="12.75">
      <c r="A32" s="69">
        <v>5101</v>
      </c>
      <c r="B32" s="70" t="s">
        <v>15</v>
      </c>
      <c r="C32" s="71" t="s">
        <v>232</v>
      </c>
      <c r="D32" s="70" t="s">
        <v>33</v>
      </c>
      <c r="E32" s="72">
        <v>1</v>
      </c>
    </row>
    <row r="33" spans="1:5" ht="12.75">
      <c r="A33" s="69">
        <v>5101</v>
      </c>
      <c r="B33" s="70" t="s">
        <v>15</v>
      </c>
      <c r="C33" s="71" t="s">
        <v>232</v>
      </c>
      <c r="D33" s="70" t="s">
        <v>39</v>
      </c>
      <c r="E33" s="72">
        <v>1</v>
      </c>
    </row>
    <row r="34" spans="1:5" ht="12.75">
      <c r="A34" s="69">
        <v>5107</v>
      </c>
      <c r="B34" s="70" t="s">
        <v>15</v>
      </c>
      <c r="C34" s="71" t="s">
        <v>68</v>
      </c>
      <c r="D34" s="70" t="s">
        <v>14</v>
      </c>
      <c r="E34" s="72">
        <v>1</v>
      </c>
    </row>
    <row r="35" spans="1:5" ht="12.75">
      <c r="A35" s="69">
        <v>5113</v>
      </c>
      <c r="B35" s="70" t="s">
        <v>15</v>
      </c>
      <c r="C35" s="71" t="s">
        <v>69</v>
      </c>
      <c r="D35" s="70" t="s">
        <v>14</v>
      </c>
      <c r="E35" s="72">
        <v>1</v>
      </c>
    </row>
    <row r="36" spans="1:5" ht="12.75">
      <c r="A36" s="69">
        <v>5120</v>
      </c>
      <c r="B36" s="70" t="s">
        <v>15</v>
      </c>
      <c r="C36" s="71" t="s">
        <v>233</v>
      </c>
      <c r="D36" s="70" t="s">
        <v>33</v>
      </c>
      <c r="E36" s="72">
        <v>1</v>
      </c>
    </row>
    <row r="37" spans="1:5" ht="12.75">
      <c r="A37" s="69">
        <v>5129</v>
      </c>
      <c r="B37" s="70" t="s">
        <v>15</v>
      </c>
      <c r="C37" s="71" t="s">
        <v>234</v>
      </c>
      <c r="D37" s="70" t="s">
        <v>33</v>
      </c>
      <c r="E37" s="72">
        <v>1</v>
      </c>
    </row>
    <row r="38" spans="1:5" ht="12.75">
      <c r="A38" s="69">
        <v>5129</v>
      </c>
      <c r="B38" s="70" t="s">
        <v>15</v>
      </c>
      <c r="C38" s="71" t="s">
        <v>234</v>
      </c>
      <c r="D38" s="70" t="s">
        <v>39</v>
      </c>
      <c r="E38" s="72">
        <v>12</v>
      </c>
    </row>
    <row r="39" spans="1:5" ht="12.75">
      <c r="A39" s="69">
        <v>5138</v>
      </c>
      <c r="B39" s="70" t="s">
        <v>15</v>
      </c>
      <c r="C39" s="71" t="s">
        <v>467</v>
      </c>
      <c r="D39" s="70" t="s">
        <v>39</v>
      </c>
      <c r="E39" s="72">
        <v>1</v>
      </c>
    </row>
    <row r="40" spans="1:5" ht="12.75">
      <c r="A40" s="69">
        <v>5147</v>
      </c>
      <c r="B40" s="70" t="s">
        <v>15</v>
      </c>
      <c r="C40" s="71" t="s">
        <v>235</v>
      </c>
      <c r="D40" s="70" t="s">
        <v>33</v>
      </c>
      <c r="E40" s="72">
        <v>1</v>
      </c>
    </row>
    <row r="41" spans="1:5" ht="12.75">
      <c r="A41" s="69">
        <v>5147</v>
      </c>
      <c r="B41" s="70" t="s">
        <v>15</v>
      </c>
      <c r="C41" s="71" t="s">
        <v>235</v>
      </c>
      <c r="D41" s="70" t="s">
        <v>39</v>
      </c>
      <c r="E41" s="72">
        <v>1</v>
      </c>
    </row>
    <row r="42" spans="1:5" ht="12.75">
      <c r="A42" s="69">
        <v>5147</v>
      </c>
      <c r="B42" s="70" t="s">
        <v>15</v>
      </c>
      <c r="C42" s="71" t="s">
        <v>235</v>
      </c>
      <c r="D42" s="70" t="s">
        <v>38</v>
      </c>
      <c r="E42" s="72">
        <v>1</v>
      </c>
    </row>
    <row r="43" spans="1:5" ht="12.75">
      <c r="A43" s="69">
        <v>5148</v>
      </c>
      <c r="B43" s="70" t="s">
        <v>15</v>
      </c>
      <c r="C43" s="71" t="s">
        <v>468</v>
      </c>
      <c r="D43" s="70" t="s">
        <v>39</v>
      </c>
      <c r="E43" s="72">
        <v>1</v>
      </c>
    </row>
    <row r="44" spans="1:5" ht="12.75">
      <c r="A44" s="69">
        <v>5154</v>
      </c>
      <c r="B44" s="70" t="s">
        <v>15</v>
      </c>
      <c r="C44" s="71" t="s">
        <v>236</v>
      </c>
      <c r="D44" s="70" t="s">
        <v>33</v>
      </c>
      <c r="E44" s="72">
        <v>1</v>
      </c>
    </row>
    <row r="45" spans="1:5" ht="12.75">
      <c r="A45" s="69">
        <v>5154</v>
      </c>
      <c r="B45" s="70" t="s">
        <v>15</v>
      </c>
      <c r="C45" s="71" t="s">
        <v>236</v>
      </c>
      <c r="D45" s="70" t="s">
        <v>39</v>
      </c>
      <c r="E45" s="72">
        <v>6</v>
      </c>
    </row>
    <row r="46" spans="1:5" ht="12.75">
      <c r="A46" s="69">
        <v>5172</v>
      </c>
      <c r="B46" s="70" t="s">
        <v>15</v>
      </c>
      <c r="C46" s="71" t="s">
        <v>469</v>
      </c>
      <c r="D46" s="70" t="s">
        <v>39</v>
      </c>
      <c r="E46" s="72">
        <v>3</v>
      </c>
    </row>
    <row r="47" spans="1:5" ht="12.75">
      <c r="A47" s="69">
        <v>5190</v>
      </c>
      <c r="B47" s="70" t="s">
        <v>15</v>
      </c>
      <c r="C47" s="71" t="s">
        <v>470</v>
      </c>
      <c r="D47" s="70" t="s">
        <v>39</v>
      </c>
      <c r="E47" s="72">
        <v>1</v>
      </c>
    </row>
    <row r="48" spans="1:5" ht="12.75">
      <c r="A48" s="69">
        <v>5209</v>
      </c>
      <c r="B48" s="70" t="s">
        <v>15</v>
      </c>
      <c r="C48" s="71" t="s">
        <v>237</v>
      </c>
      <c r="D48" s="70" t="s">
        <v>33</v>
      </c>
      <c r="E48" s="72">
        <v>1</v>
      </c>
    </row>
    <row r="49" spans="1:5" ht="12.75">
      <c r="A49" s="69">
        <v>5209</v>
      </c>
      <c r="B49" s="70" t="s">
        <v>15</v>
      </c>
      <c r="C49" s="71" t="s">
        <v>237</v>
      </c>
      <c r="D49" s="70" t="s">
        <v>39</v>
      </c>
      <c r="E49" s="72">
        <v>1</v>
      </c>
    </row>
    <row r="50" spans="1:5" ht="12.75">
      <c r="A50" s="69">
        <v>5212</v>
      </c>
      <c r="B50" s="70" t="s">
        <v>15</v>
      </c>
      <c r="C50" s="71" t="s">
        <v>238</v>
      </c>
      <c r="D50" s="70" t="s">
        <v>33</v>
      </c>
      <c r="E50" s="72">
        <v>1</v>
      </c>
    </row>
    <row r="51" spans="1:5" ht="12.75">
      <c r="A51" s="69">
        <v>5212</v>
      </c>
      <c r="B51" s="70" t="s">
        <v>15</v>
      </c>
      <c r="C51" s="71" t="s">
        <v>238</v>
      </c>
      <c r="D51" s="70" t="s">
        <v>39</v>
      </c>
      <c r="E51" s="72">
        <v>4</v>
      </c>
    </row>
    <row r="52" spans="1:5" ht="12.75">
      <c r="A52" s="69">
        <v>5234</v>
      </c>
      <c r="B52" s="70" t="s">
        <v>15</v>
      </c>
      <c r="C52" s="71" t="s">
        <v>239</v>
      </c>
      <c r="D52" s="70" t="s">
        <v>33</v>
      </c>
      <c r="E52" s="72">
        <v>1</v>
      </c>
    </row>
    <row r="53" spans="1:5" ht="12.75">
      <c r="A53" s="69">
        <v>5234</v>
      </c>
      <c r="B53" s="70" t="s">
        <v>15</v>
      </c>
      <c r="C53" s="71" t="s">
        <v>239</v>
      </c>
      <c r="D53" s="70" t="s">
        <v>39</v>
      </c>
      <c r="E53" s="72">
        <v>1</v>
      </c>
    </row>
    <row r="54" spans="1:5" ht="12.75">
      <c r="A54" s="69">
        <v>5237</v>
      </c>
      <c r="B54" s="70" t="s">
        <v>15</v>
      </c>
      <c r="C54" s="71" t="s">
        <v>447</v>
      </c>
      <c r="D54" s="70" t="s">
        <v>39</v>
      </c>
      <c r="E54" s="72">
        <v>1</v>
      </c>
    </row>
    <row r="55" spans="1:5" ht="12.75">
      <c r="A55" s="69">
        <v>5237</v>
      </c>
      <c r="B55" s="70" t="s">
        <v>15</v>
      </c>
      <c r="C55" s="71" t="s">
        <v>447</v>
      </c>
      <c r="D55" s="70" t="s">
        <v>38</v>
      </c>
      <c r="E55" s="72">
        <v>1</v>
      </c>
    </row>
    <row r="56" spans="1:5" ht="12.75">
      <c r="A56" s="69">
        <v>5250</v>
      </c>
      <c r="B56" s="70" t="s">
        <v>15</v>
      </c>
      <c r="C56" s="71" t="s">
        <v>471</v>
      </c>
      <c r="D56" s="70" t="s">
        <v>39</v>
      </c>
      <c r="E56" s="72">
        <v>1</v>
      </c>
    </row>
    <row r="57" spans="1:5" ht="12.75">
      <c r="A57" s="69">
        <v>5264</v>
      </c>
      <c r="B57" s="70" t="s">
        <v>15</v>
      </c>
      <c r="C57" s="71" t="s">
        <v>472</v>
      </c>
      <c r="D57" s="70" t="s">
        <v>39</v>
      </c>
      <c r="E57" s="72">
        <v>1</v>
      </c>
    </row>
    <row r="58" spans="1:5" ht="12.75">
      <c r="A58" s="69">
        <v>5266</v>
      </c>
      <c r="B58" s="70" t="s">
        <v>15</v>
      </c>
      <c r="C58" s="71" t="s">
        <v>240</v>
      </c>
      <c r="D58" s="70" t="s">
        <v>33</v>
      </c>
      <c r="E58" s="72">
        <v>3</v>
      </c>
    </row>
    <row r="59" spans="1:5" ht="12.75">
      <c r="A59" s="69">
        <v>5266</v>
      </c>
      <c r="B59" s="70" t="s">
        <v>15</v>
      </c>
      <c r="C59" s="71" t="s">
        <v>240</v>
      </c>
      <c r="D59" s="70" t="s">
        <v>39</v>
      </c>
      <c r="E59" s="72">
        <v>40</v>
      </c>
    </row>
    <row r="60" spans="1:5" ht="12.75">
      <c r="A60" s="69">
        <v>5282</v>
      </c>
      <c r="B60" s="70" t="s">
        <v>15</v>
      </c>
      <c r="C60" s="71" t="s">
        <v>473</v>
      </c>
      <c r="D60" s="70" t="s">
        <v>39</v>
      </c>
      <c r="E60" s="72">
        <v>1</v>
      </c>
    </row>
    <row r="61" spans="1:5" ht="12.75">
      <c r="A61" s="69">
        <v>5284</v>
      </c>
      <c r="B61" s="70" t="s">
        <v>15</v>
      </c>
      <c r="C61" s="71" t="s">
        <v>474</v>
      </c>
      <c r="D61" s="70" t="s">
        <v>39</v>
      </c>
      <c r="E61" s="72">
        <v>1</v>
      </c>
    </row>
    <row r="62" spans="1:5" ht="12.75">
      <c r="A62" s="69">
        <v>5308</v>
      </c>
      <c r="B62" s="70" t="s">
        <v>15</v>
      </c>
      <c r="C62" s="71" t="s">
        <v>475</v>
      </c>
      <c r="D62" s="70" t="s">
        <v>39</v>
      </c>
      <c r="E62" s="72">
        <v>2</v>
      </c>
    </row>
    <row r="63" spans="1:5" ht="12.75">
      <c r="A63" s="69">
        <v>5313</v>
      </c>
      <c r="B63" s="70" t="s">
        <v>15</v>
      </c>
      <c r="C63" s="71" t="s">
        <v>476</v>
      </c>
      <c r="D63" s="70" t="s">
        <v>39</v>
      </c>
      <c r="E63" s="72">
        <v>1</v>
      </c>
    </row>
    <row r="64" spans="1:5" ht="12.75">
      <c r="A64" s="69">
        <v>5318</v>
      </c>
      <c r="B64" s="70" t="s">
        <v>15</v>
      </c>
      <c r="C64" s="71" t="s">
        <v>241</v>
      </c>
      <c r="D64" s="70" t="s">
        <v>33</v>
      </c>
      <c r="E64" s="72">
        <v>1</v>
      </c>
    </row>
    <row r="65" spans="1:5" ht="12.75">
      <c r="A65" s="69">
        <v>5318</v>
      </c>
      <c r="B65" s="70" t="s">
        <v>15</v>
      </c>
      <c r="C65" s="71" t="s">
        <v>241</v>
      </c>
      <c r="D65" s="70" t="s">
        <v>39</v>
      </c>
      <c r="E65" s="72">
        <v>2</v>
      </c>
    </row>
    <row r="66" spans="1:5" ht="12.75">
      <c r="A66" s="69">
        <v>5321</v>
      </c>
      <c r="B66" s="70" t="s">
        <v>15</v>
      </c>
      <c r="C66" s="71" t="s">
        <v>70</v>
      </c>
      <c r="D66" s="70" t="s">
        <v>33</v>
      </c>
      <c r="E66" s="72">
        <v>1</v>
      </c>
    </row>
    <row r="67" spans="1:5" ht="12.75">
      <c r="A67" s="69">
        <v>5321</v>
      </c>
      <c r="B67" s="70" t="s">
        <v>15</v>
      </c>
      <c r="C67" s="71" t="s">
        <v>70</v>
      </c>
      <c r="D67" s="70" t="s">
        <v>14</v>
      </c>
      <c r="E67" s="72">
        <v>1</v>
      </c>
    </row>
    <row r="68" spans="1:5" ht="12.75">
      <c r="A68" s="69">
        <v>5353</v>
      </c>
      <c r="B68" s="70" t="s">
        <v>15</v>
      </c>
      <c r="C68" s="71" t="s">
        <v>71</v>
      </c>
      <c r="D68" s="70" t="s">
        <v>14</v>
      </c>
      <c r="E68" s="72">
        <v>1</v>
      </c>
    </row>
    <row r="69" spans="1:5" ht="12.75">
      <c r="A69" s="69">
        <v>5360</v>
      </c>
      <c r="B69" s="70" t="s">
        <v>15</v>
      </c>
      <c r="C69" s="71" t="s">
        <v>242</v>
      </c>
      <c r="D69" s="70" t="s">
        <v>33</v>
      </c>
      <c r="E69" s="72">
        <v>3</v>
      </c>
    </row>
    <row r="70" spans="1:5" ht="12.75">
      <c r="A70" s="69">
        <v>5360</v>
      </c>
      <c r="B70" s="70" t="s">
        <v>15</v>
      </c>
      <c r="C70" s="71" t="s">
        <v>242</v>
      </c>
      <c r="D70" s="70" t="s">
        <v>39</v>
      </c>
      <c r="E70" s="72">
        <v>44</v>
      </c>
    </row>
    <row r="71" spans="1:5" ht="12.75">
      <c r="A71" s="69">
        <v>5361</v>
      </c>
      <c r="B71" s="70" t="s">
        <v>15</v>
      </c>
      <c r="C71" s="71" t="s">
        <v>477</v>
      </c>
      <c r="D71" s="70" t="s">
        <v>39</v>
      </c>
      <c r="E71" s="72">
        <v>1</v>
      </c>
    </row>
    <row r="72" spans="1:5" ht="12.75">
      <c r="A72" s="69">
        <v>5364</v>
      </c>
      <c r="B72" s="70" t="s">
        <v>15</v>
      </c>
      <c r="C72" s="71" t="s">
        <v>478</v>
      </c>
      <c r="D72" s="70" t="s">
        <v>39</v>
      </c>
      <c r="E72" s="72">
        <v>1</v>
      </c>
    </row>
    <row r="73" spans="1:5" ht="12.75">
      <c r="A73" s="69">
        <v>5368</v>
      </c>
      <c r="B73" s="70" t="s">
        <v>15</v>
      </c>
      <c r="C73" s="71" t="s">
        <v>243</v>
      </c>
      <c r="D73" s="70" t="s">
        <v>33</v>
      </c>
      <c r="E73" s="72">
        <v>1</v>
      </c>
    </row>
    <row r="74" spans="1:5" ht="12.75">
      <c r="A74" s="69">
        <v>5376</v>
      </c>
      <c r="B74" s="70" t="s">
        <v>15</v>
      </c>
      <c r="C74" s="71" t="s">
        <v>244</v>
      </c>
      <c r="D74" s="70" t="s">
        <v>33</v>
      </c>
      <c r="E74" s="72">
        <v>1</v>
      </c>
    </row>
    <row r="75" spans="1:5" ht="12.75">
      <c r="A75" s="69">
        <v>5376</v>
      </c>
      <c r="B75" s="70" t="s">
        <v>15</v>
      </c>
      <c r="C75" s="71" t="s">
        <v>244</v>
      </c>
      <c r="D75" s="70" t="s">
        <v>39</v>
      </c>
      <c r="E75" s="72">
        <v>6</v>
      </c>
    </row>
    <row r="76" spans="1:5" ht="12.75">
      <c r="A76" s="69">
        <v>5380</v>
      </c>
      <c r="B76" s="70" t="s">
        <v>15</v>
      </c>
      <c r="C76" s="71" t="s">
        <v>245</v>
      </c>
      <c r="D76" s="70" t="s">
        <v>33</v>
      </c>
      <c r="E76" s="72">
        <v>1</v>
      </c>
    </row>
    <row r="77" spans="1:5" ht="12.75">
      <c r="A77" s="69">
        <v>5380</v>
      </c>
      <c r="B77" s="70" t="s">
        <v>15</v>
      </c>
      <c r="C77" s="71" t="s">
        <v>245</v>
      </c>
      <c r="D77" s="70" t="s">
        <v>39</v>
      </c>
      <c r="E77" s="72">
        <v>1</v>
      </c>
    </row>
    <row r="78" spans="1:5" ht="12.75">
      <c r="A78" s="69">
        <v>5390</v>
      </c>
      <c r="B78" s="70" t="s">
        <v>15</v>
      </c>
      <c r="C78" s="71" t="s">
        <v>246</v>
      </c>
      <c r="D78" s="70" t="s">
        <v>33</v>
      </c>
      <c r="E78" s="72">
        <v>1</v>
      </c>
    </row>
    <row r="79" spans="1:5" ht="12.75">
      <c r="A79" s="69">
        <v>5390</v>
      </c>
      <c r="B79" s="70" t="s">
        <v>15</v>
      </c>
      <c r="C79" s="71" t="s">
        <v>246</v>
      </c>
      <c r="D79" s="70" t="s">
        <v>39</v>
      </c>
      <c r="E79" s="72">
        <v>1</v>
      </c>
    </row>
    <row r="80" spans="1:5" ht="12.75">
      <c r="A80" s="69">
        <v>5390</v>
      </c>
      <c r="B80" s="70" t="s">
        <v>15</v>
      </c>
      <c r="C80" s="71" t="s">
        <v>246</v>
      </c>
      <c r="D80" s="70" t="s">
        <v>38</v>
      </c>
      <c r="E80" s="72">
        <v>1</v>
      </c>
    </row>
    <row r="81" spans="1:5" ht="12.75">
      <c r="A81" s="69">
        <v>5411</v>
      </c>
      <c r="B81" s="70" t="s">
        <v>15</v>
      </c>
      <c r="C81" s="71" t="s">
        <v>247</v>
      </c>
      <c r="D81" s="70" t="s">
        <v>33</v>
      </c>
      <c r="E81" s="72">
        <v>1</v>
      </c>
    </row>
    <row r="82" spans="1:5" ht="12.75">
      <c r="A82" s="69">
        <v>5440</v>
      </c>
      <c r="B82" s="70" t="s">
        <v>15</v>
      </c>
      <c r="C82" s="71" t="s">
        <v>248</v>
      </c>
      <c r="D82" s="70" t="s">
        <v>33</v>
      </c>
      <c r="E82" s="72">
        <v>1</v>
      </c>
    </row>
    <row r="83" spans="1:5" ht="12.75">
      <c r="A83" s="69">
        <v>5440</v>
      </c>
      <c r="B83" s="70" t="s">
        <v>15</v>
      </c>
      <c r="C83" s="71" t="s">
        <v>248</v>
      </c>
      <c r="D83" s="70" t="s">
        <v>39</v>
      </c>
      <c r="E83" s="72">
        <v>3</v>
      </c>
    </row>
    <row r="84" spans="1:5" ht="12.75">
      <c r="A84" s="69">
        <v>5480</v>
      </c>
      <c r="B84" s="70" t="s">
        <v>15</v>
      </c>
      <c r="C84" s="71" t="s">
        <v>479</v>
      </c>
      <c r="D84" s="70" t="s">
        <v>39</v>
      </c>
      <c r="E84" s="72">
        <v>2</v>
      </c>
    </row>
    <row r="85" spans="1:5" ht="12.75">
      <c r="A85" s="73">
        <v>5483</v>
      </c>
      <c r="B85" s="70" t="s">
        <v>15</v>
      </c>
      <c r="C85" s="71" t="s">
        <v>249</v>
      </c>
      <c r="D85" s="70" t="s">
        <v>33</v>
      </c>
      <c r="E85" s="72">
        <v>1</v>
      </c>
    </row>
    <row r="86" spans="1:5" ht="12.75">
      <c r="A86" s="69">
        <v>5490</v>
      </c>
      <c r="B86" s="70" t="s">
        <v>15</v>
      </c>
      <c r="C86" s="71" t="s">
        <v>250</v>
      </c>
      <c r="D86" s="70" t="s">
        <v>33</v>
      </c>
      <c r="E86" s="72">
        <v>1</v>
      </c>
    </row>
    <row r="87" spans="1:5" ht="12.75">
      <c r="A87" s="69">
        <v>5490</v>
      </c>
      <c r="B87" s="70" t="s">
        <v>15</v>
      </c>
      <c r="C87" s="71" t="s">
        <v>250</v>
      </c>
      <c r="D87" s="70" t="s">
        <v>39</v>
      </c>
      <c r="E87" s="72">
        <v>2</v>
      </c>
    </row>
    <row r="88" spans="1:5" ht="12.75">
      <c r="A88" s="69">
        <v>5490</v>
      </c>
      <c r="B88" s="70" t="s">
        <v>15</v>
      </c>
      <c r="C88" s="71" t="s">
        <v>250</v>
      </c>
      <c r="D88" s="70" t="s">
        <v>38</v>
      </c>
      <c r="E88" s="72">
        <v>1</v>
      </c>
    </row>
    <row r="89" spans="1:5" ht="12.75">
      <c r="A89" s="69">
        <v>5495</v>
      </c>
      <c r="B89" s="70" t="s">
        <v>15</v>
      </c>
      <c r="C89" s="71" t="s">
        <v>669</v>
      </c>
      <c r="D89" s="70" t="s">
        <v>33</v>
      </c>
      <c r="E89" s="72">
        <v>1</v>
      </c>
    </row>
    <row r="90" spans="1:5" ht="12.75">
      <c r="A90" s="69">
        <v>5501</v>
      </c>
      <c r="B90" s="70" t="s">
        <v>15</v>
      </c>
      <c r="C90" s="71" t="s">
        <v>73</v>
      </c>
      <c r="D90" s="70" t="s">
        <v>14</v>
      </c>
      <c r="E90" s="72">
        <v>1</v>
      </c>
    </row>
    <row r="91" spans="1:5" ht="12.75">
      <c r="A91" s="69">
        <v>5541</v>
      </c>
      <c r="B91" s="70" t="s">
        <v>15</v>
      </c>
      <c r="C91" s="71" t="s">
        <v>251</v>
      </c>
      <c r="D91" s="70" t="s">
        <v>33</v>
      </c>
      <c r="E91" s="72">
        <v>1</v>
      </c>
    </row>
    <row r="92" spans="1:5" ht="12.75">
      <c r="A92" s="69">
        <v>5541</v>
      </c>
      <c r="B92" s="70" t="s">
        <v>15</v>
      </c>
      <c r="C92" s="71" t="s">
        <v>251</v>
      </c>
      <c r="D92" s="70" t="s">
        <v>39</v>
      </c>
      <c r="E92" s="72">
        <v>1</v>
      </c>
    </row>
    <row r="93" spans="1:5" ht="12.75">
      <c r="A93" s="69">
        <v>5576</v>
      </c>
      <c r="B93" s="70" t="s">
        <v>15</v>
      </c>
      <c r="C93" s="71" t="s">
        <v>670</v>
      </c>
      <c r="D93" s="70" t="s">
        <v>33</v>
      </c>
      <c r="E93" s="72">
        <v>1</v>
      </c>
    </row>
    <row r="94" spans="1:5" ht="12.75">
      <c r="A94" s="69">
        <v>5579</v>
      </c>
      <c r="B94" s="70" t="s">
        <v>15</v>
      </c>
      <c r="C94" s="71" t="s">
        <v>480</v>
      </c>
      <c r="D94" s="70" t="s">
        <v>39</v>
      </c>
      <c r="E94" s="72">
        <v>4</v>
      </c>
    </row>
    <row r="95" spans="1:5" ht="12.75">
      <c r="A95" s="69">
        <v>5585</v>
      </c>
      <c r="B95" s="70" t="s">
        <v>15</v>
      </c>
      <c r="C95" s="71" t="s">
        <v>481</v>
      </c>
      <c r="D95" s="70" t="s">
        <v>39</v>
      </c>
      <c r="E95" s="72">
        <v>1</v>
      </c>
    </row>
    <row r="96" spans="1:5" ht="12.75">
      <c r="A96" s="69">
        <v>5591</v>
      </c>
      <c r="B96" s="70" t="s">
        <v>15</v>
      </c>
      <c r="C96" s="71" t="s">
        <v>252</v>
      </c>
      <c r="D96" s="70" t="s">
        <v>33</v>
      </c>
      <c r="E96" s="72">
        <v>1</v>
      </c>
    </row>
    <row r="97" spans="1:5" ht="12.75">
      <c r="A97" s="69">
        <v>5591</v>
      </c>
      <c r="B97" s="70" t="s">
        <v>15</v>
      </c>
      <c r="C97" s="71" t="s">
        <v>252</v>
      </c>
      <c r="D97" s="70" t="s">
        <v>39</v>
      </c>
      <c r="E97" s="72">
        <v>1</v>
      </c>
    </row>
    <row r="98" spans="1:5" ht="12.75">
      <c r="A98" s="69">
        <v>5604</v>
      </c>
      <c r="B98" s="70" t="s">
        <v>15</v>
      </c>
      <c r="C98" s="71" t="s">
        <v>482</v>
      </c>
      <c r="D98" s="70" t="s">
        <v>39</v>
      </c>
      <c r="E98" s="72">
        <v>1</v>
      </c>
    </row>
    <row r="99" spans="1:5" ht="12.75">
      <c r="A99" s="69">
        <v>5607</v>
      </c>
      <c r="B99" s="70" t="s">
        <v>15</v>
      </c>
      <c r="C99" s="71" t="s">
        <v>483</v>
      </c>
      <c r="D99" s="70" t="s">
        <v>39</v>
      </c>
      <c r="E99" s="72">
        <v>2</v>
      </c>
    </row>
    <row r="100" spans="1:5" ht="12.75">
      <c r="A100" s="69">
        <v>5615</v>
      </c>
      <c r="B100" s="70" t="s">
        <v>15</v>
      </c>
      <c r="C100" s="71" t="s">
        <v>253</v>
      </c>
      <c r="D100" s="70" t="s">
        <v>33</v>
      </c>
      <c r="E100" s="72">
        <v>2</v>
      </c>
    </row>
    <row r="101" spans="1:5" ht="12.75">
      <c r="A101" s="69">
        <v>5615</v>
      </c>
      <c r="B101" s="70" t="s">
        <v>15</v>
      </c>
      <c r="C101" s="71" t="s">
        <v>253</v>
      </c>
      <c r="D101" s="70" t="s">
        <v>39</v>
      </c>
      <c r="E101" s="72">
        <v>18</v>
      </c>
    </row>
    <row r="102" spans="1:5" ht="12.75">
      <c r="A102" s="69">
        <v>5631</v>
      </c>
      <c r="B102" s="70" t="s">
        <v>15</v>
      </c>
      <c r="C102" s="71" t="s">
        <v>254</v>
      </c>
      <c r="D102" s="70" t="s">
        <v>33</v>
      </c>
      <c r="E102" s="72">
        <v>1</v>
      </c>
    </row>
    <row r="103" spans="1:5" ht="12.75">
      <c r="A103" s="69">
        <v>5631</v>
      </c>
      <c r="B103" s="70" t="s">
        <v>15</v>
      </c>
      <c r="C103" s="71" t="s">
        <v>254</v>
      </c>
      <c r="D103" s="70" t="s">
        <v>39</v>
      </c>
      <c r="E103" s="72">
        <v>15</v>
      </c>
    </row>
    <row r="104" spans="1:5" ht="12.75">
      <c r="A104" s="69">
        <v>5642</v>
      </c>
      <c r="B104" s="70" t="s">
        <v>15</v>
      </c>
      <c r="C104" s="71" t="s">
        <v>255</v>
      </c>
      <c r="D104" s="70" t="s">
        <v>33</v>
      </c>
      <c r="E104" s="72">
        <v>1</v>
      </c>
    </row>
    <row r="105" spans="1:5" ht="12.75">
      <c r="A105" s="69">
        <v>5642</v>
      </c>
      <c r="B105" s="70" t="s">
        <v>15</v>
      </c>
      <c r="C105" s="71" t="s">
        <v>255</v>
      </c>
      <c r="D105" s="70" t="s">
        <v>39</v>
      </c>
      <c r="E105" s="72">
        <v>1</v>
      </c>
    </row>
    <row r="106" spans="1:5" ht="12.75">
      <c r="A106" s="69">
        <v>5649</v>
      </c>
      <c r="B106" s="70" t="s">
        <v>15</v>
      </c>
      <c r="C106" s="71" t="s">
        <v>484</v>
      </c>
      <c r="D106" s="70" t="s">
        <v>39</v>
      </c>
      <c r="E106" s="72">
        <v>1</v>
      </c>
    </row>
    <row r="107" spans="1:5" ht="12.75">
      <c r="A107" s="69">
        <v>5652</v>
      </c>
      <c r="B107" s="70" t="s">
        <v>15</v>
      </c>
      <c r="C107" s="71" t="s">
        <v>74</v>
      </c>
      <c r="D107" s="70" t="s">
        <v>14</v>
      </c>
      <c r="E107" s="72">
        <v>1</v>
      </c>
    </row>
    <row r="108" spans="1:5" ht="12.75">
      <c r="A108" s="69">
        <v>5656</v>
      </c>
      <c r="B108" s="70" t="s">
        <v>15</v>
      </c>
      <c r="C108" s="71" t="s">
        <v>256</v>
      </c>
      <c r="D108" s="70" t="s">
        <v>33</v>
      </c>
      <c r="E108" s="72">
        <v>1</v>
      </c>
    </row>
    <row r="109" spans="1:5" ht="12.75">
      <c r="A109" s="69">
        <v>5656</v>
      </c>
      <c r="B109" s="70" t="s">
        <v>15</v>
      </c>
      <c r="C109" s="71" t="s">
        <v>256</v>
      </c>
      <c r="D109" s="70" t="s">
        <v>39</v>
      </c>
      <c r="E109" s="72">
        <v>1</v>
      </c>
    </row>
    <row r="110" spans="1:5" ht="12.75">
      <c r="A110" s="69">
        <v>5659</v>
      </c>
      <c r="B110" s="70" t="s">
        <v>15</v>
      </c>
      <c r="C110" s="71" t="s">
        <v>75</v>
      </c>
      <c r="D110" s="70" t="s">
        <v>39</v>
      </c>
      <c r="E110" s="72">
        <v>1</v>
      </c>
    </row>
    <row r="111" spans="1:5" ht="12.75">
      <c r="A111" s="69">
        <v>5659</v>
      </c>
      <c r="B111" s="70" t="s">
        <v>15</v>
      </c>
      <c r="C111" s="71" t="s">
        <v>75</v>
      </c>
      <c r="D111" s="70" t="s">
        <v>14</v>
      </c>
      <c r="E111" s="72">
        <v>1</v>
      </c>
    </row>
    <row r="112" spans="1:5" ht="12.75">
      <c r="A112" s="69">
        <v>5664</v>
      </c>
      <c r="B112" s="70" t="s">
        <v>15</v>
      </c>
      <c r="C112" s="71" t="s">
        <v>448</v>
      </c>
      <c r="D112" s="70" t="s">
        <v>39</v>
      </c>
      <c r="E112" s="72">
        <v>1</v>
      </c>
    </row>
    <row r="113" spans="1:5" ht="12.75">
      <c r="A113" s="69">
        <v>5664</v>
      </c>
      <c r="B113" s="70" t="s">
        <v>15</v>
      </c>
      <c r="C113" s="71" t="s">
        <v>448</v>
      </c>
      <c r="D113" s="70" t="s">
        <v>38</v>
      </c>
      <c r="E113" s="72">
        <v>1</v>
      </c>
    </row>
    <row r="114" spans="1:5" ht="12.75">
      <c r="A114" s="69">
        <v>5665</v>
      </c>
      <c r="B114" s="70" t="s">
        <v>15</v>
      </c>
      <c r="C114" s="71" t="s">
        <v>485</v>
      </c>
      <c r="D114" s="70" t="s">
        <v>39</v>
      </c>
      <c r="E114" s="72">
        <v>1</v>
      </c>
    </row>
    <row r="115" spans="1:5" ht="12.75">
      <c r="A115" s="69">
        <v>5670</v>
      </c>
      <c r="B115" s="70" t="s">
        <v>15</v>
      </c>
      <c r="C115" s="71" t="s">
        <v>257</v>
      </c>
      <c r="D115" s="70" t="s">
        <v>33</v>
      </c>
      <c r="E115" s="72">
        <v>1</v>
      </c>
    </row>
    <row r="116" spans="1:5" ht="12.75">
      <c r="A116" s="69">
        <v>5670</v>
      </c>
      <c r="B116" s="70" t="s">
        <v>15</v>
      </c>
      <c r="C116" s="71" t="s">
        <v>257</v>
      </c>
      <c r="D116" s="70" t="s">
        <v>39</v>
      </c>
      <c r="E116" s="72">
        <v>1</v>
      </c>
    </row>
    <row r="117" spans="1:5" ht="12.75">
      <c r="A117" s="69">
        <v>5679</v>
      </c>
      <c r="B117" s="70" t="s">
        <v>15</v>
      </c>
      <c r="C117" s="71" t="s">
        <v>258</v>
      </c>
      <c r="D117" s="70" t="s">
        <v>33</v>
      </c>
      <c r="E117" s="72">
        <v>1</v>
      </c>
    </row>
    <row r="118" spans="1:5" ht="12.75">
      <c r="A118" s="69">
        <v>5679</v>
      </c>
      <c r="B118" s="70" t="s">
        <v>15</v>
      </c>
      <c r="C118" s="71" t="s">
        <v>258</v>
      </c>
      <c r="D118" s="70" t="s">
        <v>39</v>
      </c>
      <c r="E118" s="72">
        <v>1</v>
      </c>
    </row>
    <row r="119" spans="1:5" ht="12.75">
      <c r="A119" s="69">
        <v>5686</v>
      </c>
      <c r="B119" s="70" t="s">
        <v>15</v>
      </c>
      <c r="C119" s="71" t="s">
        <v>449</v>
      </c>
      <c r="D119" s="70" t="s">
        <v>39</v>
      </c>
      <c r="E119" s="72">
        <v>1</v>
      </c>
    </row>
    <row r="120" spans="1:5" ht="12.75">
      <c r="A120" s="69">
        <v>5686</v>
      </c>
      <c r="B120" s="70" t="s">
        <v>15</v>
      </c>
      <c r="C120" s="71" t="s">
        <v>449</v>
      </c>
      <c r="D120" s="70" t="s">
        <v>38</v>
      </c>
      <c r="E120" s="72">
        <v>1</v>
      </c>
    </row>
    <row r="121" spans="1:5" ht="12.75">
      <c r="A121" s="69">
        <v>5736</v>
      </c>
      <c r="B121" s="70" t="s">
        <v>15</v>
      </c>
      <c r="C121" s="71" t="s">
        <v>486</v>
      </c>
      <c r="D121" s="70" t="s">
        <v>39</v>
      </c>
      <c r="E121" s="72">
        <v>1</v>
      </c>
    </row>
    <row r="122" spans="1:5" ht="12.75">
      <c r="A122" s="69">
        <v>5756</v>
      </c>
      <c r="B122" s="70" t="s">
        <v>15</v>
      </c>
      <c r="C122" s="71" t="s">
        <v>487</v>
      </c>
      <c r="D122" s="70" t="s">
        <v>39</v>
      </c>
      <c r="E122" s="72">
        <v>1</v>
      </c>
    </row>
    <row r="123" spans="1:5" ht="12.75">
      <c r="A123" s="69">
        <v>5761</v>
      </c>
      <c r="B123" s="70" t="s">
        <v>15</v>
      </c>
      <c r="C123" s="71" t="s">
        <v>259</v>
      </c>
      <c r="D123" s="70" t="s">
        <v>33</v>
      </c>
      <c r="E123" s="72">
        <v>1</v>
      </c>
    </row>
    <row r="124" spans="1:5" ht="12.75">
      <c r="A124" s="69">
        <v>5761</v>
      </c>
      <c r="B124" s="70" t="s">
        <v>15</v>
      </c>
      <c r="C124" s="71" t="s">
        <v>259</v>
      </c>
      <c r="D124" s="70" t="s">
        <v>39</v>
      </c>
      <c r="E124" s="72">
        <v>1</v>
      </c>
    </row>
    <row r="125" spans="1:5" ht="12.75">
      <c r="A125" s="69">
        <v>5789</v>
      </c>
      <c r="B125" s="70" t="s">
        <v>15</v>
      </c>
      <c r="C125" s="71" t="s">
        <v>260</v>
      </c>
      <c r="D125" s="70" t="s">
        <v>33</v>
      </c>
      <c r="E125" s="72">
        <v>1</v>
      </c>
    </row>
    <row r="126" spans="1:5" ht="12.75">
      <c r="A126" s="69">
        <v>5789</v>
      </c>
      <c r="B126" s="70" t="s">
        <v>15</v>
      </c>
      <c r="C126" s="71" t="s">
        <v>260</v>
      </c>
      <c r="D126" s="70" t="s">
        <v>39</v>
      </c>
      <c r="E126" s="72">
        <v>1</v>
      </c>
    </row>
    <row r="127" spans="1:5" ht="12.75">
      <c r="A127" s="69">
        <v>5790</v>
      </c>
      <c r="B127" s="70" t="s">
        <v>15</v>
      </c>
      <c r="C127" s="71" t="s">
        <v>261</v>
      </c>
      <c r="D127" s="70" t="s">
        <v>33</v>
      </c>
      <c r="E127" s="72">
        <v>1</v>
      </c>
    </row>
    <row r="128" spans="1:5" ht="12.75">
      <c r="A128" s="69">
        <v>5790</v>
      </c>
      <c r="B128" s="70" t="s">
        <v>15</v>
      </c>
      <c r="C128" s="71" t="s">
        <v>261</v>
      </c>
      <c r="D128" s="70" t="s">
        <v>39</v>
      </c>
      <c r="E128" s="72">
        <v>2</v>
      </c>
    </row>
    <row r="129" spans="1:5" ht="12.75">
      <c r="A129" s="69">
        <v>5809</v>
      </c>
      <c r="B129" s="70" t="s">
        <v>15</v>
      </c>
      <c r="C129" s="71" t="s">
        <v>488</v>
      </c>
      <c r="D129" s="70" t="s">
        <v>39</v>
      </c>
      <c r="E129" s="72">
        <v>1</v>
      </c>
    </row>
    <row r="130" spans="1:5" ht="12.75">
      <c r="A130" s="69">
        <v>5837</v>
      </c>
      <c r="B130" s="70" t="s">
        <v>15</v>
      </c>
      <c r="C130" s="71" t="s">
        <v>489</v>
      </c>
      <c r="D130" s="70" t="s">
        <v>39</v>
      </c>
      <c r="E130" s="72">
        <v>7</v>
      </c>
    </row>
    <row r="131" spans="1:5" ht="12.75">
      <c r="A131" s="69">
        <v>5842</v>
      </c>
      <c r="B131" s="70" t="s">
        <v>15</v>
      </c>
      <c r="C131" s="71" t="s">
        <v>76</v>
      </c>
      <c r="D131" s="70" t="s">
        <v>14</v>
      </c>
      <c r="E131" s="72">
        <v>1</v>
      </c>
    </row>
    <row r="132" spans="1:5" ht="12.75">
      <c r="A132" s="69">
        <v>5847</v>
      </c>
      <c r="B132" s="70" t="s">
        <v>15</v>
      </c>
      <c r="C132" s="71" t="s">
        <v>262</v>
      </c>
      <c r="D132" s="70" t="s">
        <v>33</v>
      </c>
      <c r="E132" s="72">
        <v>1</v>
      </c>
    </row>
    <row r="133" spans="1:5" ht="12.75">
      <c r="A133" s="69">
        <v>5854</v>
      </c>
      <c r="B133" s="70" t="s">
        <v>15</v>
      </c>
      <c r="C133" s="71" t="s">
        <v>263</v>
      </c>
      <c r="D133" s="70" t="s">
        <v>33</v>
      </c>
      <c r="E133" s="72">
        <v>1</v>
      </c>
    </row>
    <row r="134" spans="1:5" ht="12.75">
      <c r="A134" s="69">
        <v>5856</v>
      </c>
      <c r="B134" s="70" t="s">
        <v>15</v>
      </c>
      <c r="C134" s="71" t="s">
        <v>264</v>
      </c>
      <c r="D134" s="70" t="s">
        <v>33</v>
      </c>
      <c r="E134" s="72">
        <v>1</v>
      </c>
    </row>
    <row r="135" spans="1:5" ht="12.75">
      <c r="A135" s="69">
        <v>5861</v>
      </c>
      <c r="B135" s="70" t="s">
        <v>15</v>
      </c>
      <c r="C135" s="71" t="s">
        <v>265</v>
      </c>
      <c r="D135" s="70" t="s">
        <v>33</v>
      </c>
      <c r="E135" s="72">
        <v>1</v>
      </c>
    </row>
    <row r="136" spans="1:5" ht="12.75">
      <c r="A136" s="69">
        <v>5861</v>
      </c>
      <c r="B136" s="70" t="s">
        <v>15</v>
      </c>
      <c r="C136" s="71" t="s">
        <v>265</v>
      </c>
      <c r="D136" s="70" t="s">
        <v>39</v>
      </c>
      <c r="E136" s="72">
        <v>1</v>
      </c>
    </row>
    <row r="137" spans="1:5" ht="12.75">
      <c r="A137" s="69">
        <v>5873</v>
      </c>
      <c r="B137" s="70" t="s">
        <v>15</v>
      </c>
      <c r="C137" s="71" t="s">
        <v>77</v>
      </c>
      <c r="D137" s="70" t="s">
        <v>14</v>
      </c>
      <c r="E137" s="72">
        <v>1</v>
      </c>
    </row>
    <row r="138" spans="1:5" ht="12.75">
      <c r="A138" s="69">
        <v>5885</v>
      </c>
      <c r="B138" s="70" t="s">
        <v>15</v>
      </c>
      <c r="C138" s="71" t="s">
        <v>78</v>
      </c>
      <c r="D138" s="70" t="s">
        <v>14</v>
      </c>
      <c r="E138" s="72">
        <v>1</v>
      </c>
    </row>
    <row r="139" spans="1:5" ht="12.75">
      <c r="A139" s="69">
        <v>5887</v>
      </c>
      <c r="B139" s="70" t="s">
        <v>15</v>
      </c>
      <c r="C139" s="71" t="s">
        <v>266</v>
      </c>
      <c r="D139" s="70" t="s">
        <v>33</v>
      </c>
      <c r="E139" s="72">
        <v>1</v>
      </c>
    </row>
    <row r="140" spans="1:5" ht="12.75">
      <c r="A140" s="69">
        <v>5887</v>
      </c>
      <c r="B140" s="70" t="s">
        <v>15</v>
      </c>
      <c r="C140" s="71" t="s">
        <v>266</v>
      </c>
      <c r="D140" s="70" t="s">
        <v>39</v>
      </c>
      <c r="E140" s="72">
        <v>3</v>
      </c>
    </row>
    <row r="141" spans="1:5" ht="12.75">
      <c r="A141" s="69">
        <v>5890</v>
      </c>
      <c r="B141" s="70" t="s">
        <v>15</v>
      </c>
      <c r="C141" s="71" t="s">
        <v>267</v>
      </c>
      <c r="D141" s="70" t="s">
        <v>33</v>
      </c>
      <c r="E141" s="72">
        <v>1</v>
      </c>
    </row>
    <row r="142" spans="1:5" ht="12.75">
      <c r="A142" s="69">
        <v>8001</v>
      </c>
      <c r="B142" s="70" t="s">
        <v>5</v>
      </c>
      <c r="C142" s="71" t="s">
        <v>56</v>
      </c>
      <c r="D142" s="70" t="s">
        <v>33</v>
      </c>
      <c r="E142" s="72">
        <v>2</v>
      </c>
    </row>
    <row r="143" spans="1:5" ht="12.75">
      <c r="A143" s="69">
        <v>8001</v>
      </c>
      <c r="B143" s="70" t="s">
        <v>5</v>
      </c>
      <c r="C143" s="71" t="s">
        <v>56</v>
      </c>
      <c r="D143" s="70" t="s">
        <v>39</v>
      </c>
      <c r="E143" s="72">
        <v>206</v>
      </c>
    </row>
    <row r="144" spans="1:5" ht="12.75">
      <c r="A144" s="69">
        <v>8001</v>
      </c>
      <c r="B144" s="70" t="s">
        <v>5</v>
      </c>
      <c r="C144" s="71" t="s">
        <v>56</v>
      </c>
      <c r="D144" s="70" t="s">
        <v>443</v>
      </c>
      <c r="E144" s="72">
        <v>1</v>
      </c>
    </row>
    <row r="145" spans="1:5" ht="12.75">
      <c r="A145" s="69">
        <v>8001</v>
      </c>
      <c r="B145" s="70" t="s">
        <v>5</v>
      </c>
      <c r="C145" s="71" t="s">
        <v>56</v>
      </c>
      <c r="D145" s="70" t="s">
        <v>14</v>
      </c>
      <c r="E145" s="72">
        <v>1</v>
      </c>
    </row>
    <row r="146" spans="1:5" ht="12.75">
      <c r="A146" s="69">
        <v>8001</v>
      </c>
      <c r="B146" s="70" t="s">
        <v>5</v>
      </c>
      <c r="C146" s="71" t="s">
        <v>56</v>
      </c>
      <c r="D146" s="70" t="s">
        <v>6</v>
      </c>
      <c r="E146" s="72">
        <v>24</v>
      </c>
    </row>
    <row r="147" spans="1:5" ht="12.75">
      <c r="A147" s="69">
        <v>8078</v>
      </c>
      <c r="B147" s="70" t="s">
        <v>5</v>
      </c>
      <c r="C147" s="71" t="s">
        <v>268</v>
      </c>
      <c r="D147" s="70" t="s">
        <v>33</v>
      </c>
      <c r="E147" s="72">
        <v>1</v>
      </c>
    </row>
    <row r="148" spans="1:5" ht="12.75">
      <c r="A148" s="69">
        <v>8078</v>
      </c>
      <c r="B148" s="70" t="s">
        <v>5</v>
      </c>
      <c r="C148" s="71" t="s">
        <v>268</v>
      </c>
      <c r="D148" s="70" t="s">
        <v>39</v>
      </c>
      <c r="E148" s="72">
        <v>2</v>
      </c>
    </row>
    <row r="149" spans="1:5" ht="12.75">
      <c r="A149" s="69">
        <v>8372</v>
      </c>
      <c r="B149" s="70" t="s">
        <v>5</v>
      </c>
      <c r="C149" s="71" t="s">
        <v>269</v>
      </c>
      <c r="D149" s="70" t="s">
        <v>33</v>
      </c>
      <c r="E149" s="72">
        <v>1</v>
      </c>
    </row>
    <row r="150" spans="1:5" ht="12.75">
      <c r="A150" s="69">
        <v>8421</v>
      </c>
      <c r="B150" s="70" t="s">
        <v>5</v>
      </c>
      <c r="C150" s="71" t="s">
        <v>667</v>
      </c>
      <c r="D150" s="70" t="s">
        <v>33</v>
      </c>
      <c r="E150" s="72">
        <v>1</v>
      </c>
    </row>
    <row r="151" spans="1:5" ht="12.75">
      <c r="A151" s="69">
        <v>8433</v>
      </c>
      <c r="B151" s="70" t="s">
        <v>5</v>
      </c>
      <c r="C151" s="71" t="s">
        <v>79</v>
      </c>
      <c r="D151" s="70" t="s">
        <v>33</v>
      </c>
      <c r="E151" s="72">
        <v>1</v>
      </c>
    </row>
    <row r="152" spans="1:5" ht="12.75">
      <c r="A152" s="69">
        <v>8433</v>
      </c>
      <c r="B152" s="70" t="s">
        <v>5</v>
      </c>
      <c r="C152" s="71" t="s">
        <v>79</v>
      </c>
      <c r="D152" s="70" t="s">
        <v>39</v>
      </c>
      <c r="E152" s="72">
        <v>3</v>
      </c>
    </row>
    <row r="153" spans="1:5" ht="12.75">
      <c r="A153" s="69">
        <v>8433</v>
      </c>
      <c r="B153" s="70" t="s">
        <v>5</v>
      </c>
      <c r="C153" s="71" t="s">
        <v>79</v>
      </c>
      <c r="D153" s="70" t="s">
        <v>14</v>
      </c>
      <c r="E153" s="72">
        <v>1</v>
      </c>
    </row>
    <row r="154" spans="1:5" ht="12.75">
      <c r="A154" s="69">
        <v>8436</v>
      </c>
      <c r="B154" s="70" t="s">
        <v>5</v>
      </c>
      <c r="C154" s="71" t="s">
        <v>707</v>
      </c>
      <c r="D154" s="70" t="s">
        <v>33</v>
      </c>
      <c r="E154" s="72">
        <v>1</v>
      </c>
    </row>
    <row r="155" spans="1:5" ht="12.75">
      <c r="A155" s="69">
        <v>8520</v>
      </c>
      <c r="B155" s="70" t="s">
        <v>5</v>
      </c>
      <c r="C155" s="71" t="s">
        <v>80</v>
      </c>
      <c r="D155" s="70" t="s">
        <v>14</v>
      </c>
      <c r="E155" s="72">
        <v>1</v>
      </c>
    </row>
    <row r="156" spans="1:5" ht="12.75">
      <c r="A156" s="69">
        <v>8549</v>
      </c>
      <c r="B156" s="70" t="s">
        <v>5</v>
      </c>
      <c r="C156" s="71" t="s">
        <v>675</v>
      </c>
      <c r="D156" s="70" t="s">
        <v>14</v>
      </c>
      <c r="E156" s="72">
        <v>1</v>
      </c>
    </row>
    <row r="157" spans="1:5" ht="12.75">
      <c r="A157" s="69">
        <v>8558</v>
      </c>
      <c r="B157" s="70" t="s">
        <v>5</v>
      </c>
      <c r="C157" s="71" t="s">
        <v>81</v>
      </c>
      <c r="D157" s="70" t="s">
        <v>14</v>
      </c>
      <c r="E157" s="72">
        <v>1</v>
      </c>
    </row>
    <row r="158" spans="1:5" ht="12.75">
      <c r="A158" s="69">
        <v>8560</v>
      </c>
      <c r="B158" s="70" t="s">
        <v>5</v>
      </c>
      <c r="C158" s="71" t="s">
        <v>82</v>
      </c>
      <c r="D158" s="70" t="s">
        <v>14</v>
      </c>
      <c r="E158" s="72">
        <v>1</v>
      </c>
    </row>
    <row r="159" spans="1:5" ht="12.75">
      <c r="A159" s="69">
        <v>8573</v>
      </c>
      <c r="B159" s="70" t="s">
        <v>5</v>
      </c>
      <c r="C159" s="71" t="s">
        <v>270</v>
      </c>
      <c r="D159" s="70" t="s">
        <v>33</v>
      </c>
      <c r="E159" s="72">
        <v>1</v>
      </c>
    </row>
    <row r="160" spans="1:5" ht="12.75">
      <c r="A160" s="69">
        <v>8634</v>
      </c>
      <c r="B160" s="70" t="s">
        <v>5</v>
      </c>
      <c r="C160" s="71" t="s">
        <v>83</v>
      </c>
      <c r="D160" s="70" t="s">
        <v>33</v>
      </c>
      <c r="E160" s="72">
        <v>1</v>
      </c>
    </row>
    <row r="161" spans="1:5" ht="12.75">
      <c r="A161" s="69">
        <v>8634</v>
      </c>
      <c r="B161" s="70" t="s">
        <v>5</v>
      </c>
      <c r="C161" s="71" t="s">
        <v>83</v>
      </c>
      <c r="D161" s="70" t="s">
        <v>39</v>
      </c>
      <c r="E161" s="72">
        <v>1</v>
      </c>
    </row>
    <row r="162" spans="1:5" ht="12.75">
      <c r="A162" s="69">
        <v>8634</v>
      </c>
      <c r="B162" s="70" t="s">
        <v>5</v>
      </c>
      <c r="C162" s="71" t="s">
        <v>83</v>
      </c>
      <c r="D162" s="70" t="s">
        <v>14</v>
      </c>
      <c r="E162" s="72">
        <v>1</v>
      </c>
    </row>
    <row r="163" spans="1:5" ht="12.75">
      <c r="A163" s="69">
        <v>8638</v>
      </c>
      <c r="B163" s="70" t="s">
        <v>5</v>
      </c>
      <c r="C163" s="71" t="s">
        <v>494</v>
      </c>
      <c r="D163" s="70" t="s">
        <v>39</v>
      </c>
      <c r="E163" s="72">
        <v>2</v>
      </c>
    </row>
    <row r="164" spans="1:5" ht="12.75">
      <c r="A164" s="69">
        <v>8758</v>
      </c>
      <c r="B164" s="70" t="s">
        <v>5</v>
      </c>
      <c r="C164" s="71" t="s">
        <v>495</v>
      </c>
      <c r="D164" s="70" t="s">
        <v>39</v>
      </c>
      <c r="E164" s="72">
        <v>17</v>
      </c>
    </row>
    <row r="165" spans="1:5" ht="12.75">
      <c r="A165" s="69">
        <v>8770</v>
      </c>
      <c r="B165" s="70" t="s">
        <v>5</v>
      </c>
      <c r="C165" s="71" t="s">
        <v>84</v>
      </c>
      <c r="D165" s="70" t="s">
        <v>14</v>
      </c>
      <c r="E165" s="72">
        <v>1</v>
      </c>
    </row>
    <row r="166" spans="1:5" ht="12.75">
      <c r="A166" s="69">
        <v>8849</v>
      </c>
      <c r="B166" s="70" t="s">
        <v>5</v>
      </c>
      <c r="C166" s="71" t="s">
        <v>85</v>
      </c>
      <c r="D166" s="70" t="s">
        <v>14</v>
      </c>
      <c r="E166" s="72">
        <v>1</v>
      </c>
    </row>
    <row r="167" spans="1:5" ht="12.75">
      <c r="A167" s="69">
        <v>11001</v>
      </c>
      <c r="B167" s="70" t="s">
        <v>7</v>
      </c>
      <c r="C167" s="71" t="s">
        <v>57</v>
      </c>
      <c r="D167" s="70" t="s">
        <v>31</v>
      </c>
      <c r="E167" s="72">
        <v>11</v>
      </c>
    </row>
    <row r="168" spans="1:5" ht="12.75">
      <c r="A168" s="69">
        <v>11001</v>
      </c>
      <c r="B168" s="70" t="s">
        <v>7</v>
      </c>
      <c r="C168" s="71" t="s">
        <v>57</v>
      </c>
      <c r="D168" s="70" t="s">
        <v>32</v>
      </c>
      <c r="E168" s="72">
        <v>40</v>
      </c>
    </row>
    <row r="169" spans="1:5" ht="12.75">
      <c r="A169" s="69">
        <v>11001</v>
      </c>
      <c r="B169" s="70" t="s">
        <v>7</v>
      </c>
      <c r="C169" s="71" t="s">
        <v>57</v>
      </c>
      <c r="D169" s="70" t="s">
        <v>33</v>
      </c>
      <c r="E169" s="72">
        <v>2</v>
      </c>
    </row>
    <row r="170" spans="1:5" ht="12.75">
      <c r="A170" s="69">
        <v>11001</v>
      </c>
      <c r="B170" s="70" t="s">
        <v>7</v>
      </c>
      <c r="C170" s="71" t="s">
        <v>57</v>
      </c>
      <c r="D170" s="70" t="s">
        <v>39</v>
      </c>
      <c r="E170" s="72">
        <v>1377</v>
      </c>
    </row>
    <row r="171" spans="1:5" ht="12.75">
      <c r="A171" s="69">
        <v>11001</v>
      </c>
      <c r="B171" s="70" t="s">
        <v>7</v>
      </c>
      <c r="C171" s="71" t="s">
        <v>57</v>
      </c>
      <c r="D171" s="70" t="s">
        <v>443</v>
      </c>
      <c r="E171" s="72">
        <v>51</v>
      </c>
    </row>
    <row r="172" spans="1:5" ht="12.75">
      <c r="A172" s="69">
        <v>11001</v>
      </c>
      <c r="B172" s="70" t="s">
        <v>7</v>
      </c>
      <c r="C172" s="71" t="s">
        <v>57</v>
      </c>
      <c r="D172" s="70" t="s">
        <v>44</v>
      </c>
      <c r="E172" s="72">
        <v>4</v>
      </c>
    </row>
    <row r="173" spans="1:5" ht="12.75">
      <c r="A173" s="69">
        <v>11001</v>
      </c>
      <c r="B173" s="70" t="s">
        <v>7</v>
      </c>
      <c r="C173" s="71" t="s">
        <v>57</v>
      </c>
      <c r="D173" s="70" t="s">
        <v>30</v>
      </c>
      <c r="E173" s="72">
        <v>13</v>
      </c>
    </row>
    <row r="174" spans="1:5" ht="12.75">
      <c r="A174" s="69">
        <v>11001</v>
      </c>
      <c r="B174" s="70" t="s">
        <v>7</v>
      </c>
      <c r="C174" s="71" t="s">
        <v>57</v>
      </c>
      <c r="D174" s="70" t="s">
        <v>14</v>
      </c>
      <c r="E174" s="72">
        <v>1</v>
      </c>
    </row>
    <row r="175" spans="1:5" ht="12.75">
      <c r="A175" s="69">
        <v>11001</v>
      </c>
      <c r="B175" s="70" t="s">
        <v>7</v>
      </c>
      <c r="C175" s="71" t="s">
        <v>57</v>
      </c>
      <c r="D175" s="70" t="s">
        <v>6</v>
      </c>
      <c r="E175" s="72">
        <v>19</v>
      </c>
    </row>
    <row r="176" spans="1:5" ht="12.75">
      <c r="A176" s="69">
        <v>13001</v>
      </c>
      <c r="B176" s="70" t="s">
        <v>16</v>
      </c>
      <c r="C176" s="71" t="s">
        <v>89</v>
      </c>
      <c r="D176" s="70" t="s">
        <v>31</v>
      </c>
      <c r="E176" s="72">
        <v>1</v>
      </c>
    </row>
    <row r="177" spans="1:5" ht="12.75">
      <c r="A177" s="69">
        <v>13001</v>
      </c>
      <c r="B177" s="70" t="s">
        <v>16</v>
      </c>
      <c r="C177" s="71" t="s">
        <v>89</v>
      </c>
      <c r="D177" s="70" t="s">
        <v>39</v>
      </c>
      <c r="E177" s="72">
        <v>64</v>
      </c>
    </row>
    <row r="178" spans="1:5" ht="12.75">
      <c r="A178" s="69">
        <v>13001</v>
      </c>
      <c r="B178" s="70" t="s">
        <v>16</v>
      </c>
      <c r="C178" s="71" t="s">
        <v>89</v>
      </c>
      <c r="D178" s="70" t="s">
        <v>443</v>
      </c>
      <c r="E178" s="72">
        <v>3</v>
      </c>
    </row>
    <row r="179" spans="1:5" ht="12.75">
      <c r="A179" s="69">
        <v>13001</v>
      </c>
      <c r="B179" s="70" t="s">
        <v>16</v>
      </c>
      <c r="C179" s="71" t="s">
        <v>89</v>
      </c>
      <c r="D179" s="70" t="s">
        <v>14</v>
      </c>
      <c r="E179" s="72">
        <v>1</v>
      </c>
    </row>
    <row r="180" spans="1:5" ht="12.75">
      <c r="A180" s="69">
        <v>13030</v>
      </c>
      <c r="B180" s="70" t="s">
        <v>16</v>
      </c>
      <c r="C180" s="71" t="s">
        <v>676</v>
      </c>
      <c r="D180" s="70" t="s">
        <v>14</v>
      </c>
      <c r="E180" s="72">
        <v>1</v>
      </c>
    </row>
    <row r="181" spans="1:5" ht="12.75">
      <c r="A181" s="69">
        <v>13042</v>
      </c>
      <c r="B181" s="70" t="s">
        <v>16</v>
      </c>
      <c r="C181" s="71" t="s">
        <v>86</v>
      </c>
      <c r="D181" s="70" t="s">
        <v>14</v>
      </c>
      <c r="E181" s="72">
        <v>1</v>
      </c>
    </row>
    <row r="182" spans="1:5" ht="12.75">
      <c r="A182" s="69">
        <v>13052</v>
      </c>
      <c r="B182" s="70" t="s">
        <v>16</v>
      </c>
      <c r="C182" s="71" t="s">
        <v>496</v>
      </c>
      <c r="D182" s="70" t="s">
        <v>39</v>
      </c>
      <c r="E182" s="72">
        <v>1</v>
      </c>
    </row>
    <row r="183" spans="1:5" ht="12.75">
      <c r="A183" s="69">
        <v>13062</v>
      </c>
      <c r="B183" s="70" t="s">
        <v>16</v>
      </c>
      <c r="C183" s="71" t="s">
        <v>677</v>
      </c>
      <c r="D183" s="70" t="s">
        <v>14</v>
      </c>
      <c r="E183" s="72">
        <v>1</v>
      </c>
    </row>
    <row r="184" spans="1:5" ht="12.75">
      <c r="A184" s="69">
        <v>13074</v>
      </c>
      <c r="B184" s="70" t="s">
        <v>16</v>
      </c>
      <c r="C184" s="71" t="s">
        <v>87</v>
      </c>
      <c r="D184" s="70" t="s">
        <v>14</v>
      </c>
      <c r="E184" s="72">
        <v>1</v>
      </c>
    </row>
    <row r="185" spans="1:5" ht="12.75">
      <c r="A185" s="69">
        <v>13160</v>
      </c>
      <c r="B185" s="70" t="s">
        <v>16</v>
      </c>
      <c r="C185" s="71" t="s">
        <v>88</v>
      </c>
      <c r="D185" s="70" t="s">
        <v>39</v>
      </c>
      <c r="E185" s="72">
        <v>1</v>
      </c>
    </row>
    <row r="186" spans="1:5" ht="12.75">
      <c r="A186" s="69">
        <v>13160</v>
      </c>
      <c r="B186" s="70" t="s">
        <v>16</v>
      </c>
      <c r="C186" s="71" t="s">
        <v>88</v>
      </c>
      <c r="D186" s="70" t="s">
        <v>14</v>
      </c>
      <c r="E186" s="72">
        <v>1</v>
      </c>
    </row>
    <row r="187" spans="1:5" ht="12.75">
      <c r="A187" s="69">
        <v>13212</v>
      </c>
      <c r="B187" s="70" t="s">
        <v>16</v>
      </c>
      <c r="C187" s="71" t="s">
        <v>664</v>
      </c>
      <c r="D187" s="70" t="s">
        <v>14</v>
      </c>
      <c r="E187" s="72">
        <v>1</v>
      </c>
    </row>
    <row r="188" spans="1:5" ht="12.75">
      <c r="A188" s="69">
        <v>13222</v>
      </c>
      <c r="B188" s="70" t="s">
        <v>16</v>
      </c>
      <c r="C188" s="71" t="s">
        <v>678</v>
      </c>
      <c r="D188" s="70" t="s">
        <v>14</v>
      </c>
      <c r="E188" s="72">
        <v>1</v>
      </c>
    </row>
    <row r="189" spans="1:5" ht="12.75">
      <c r="A189" s="69">
        <v>13244</v>
      </c>
      <c r="B189" s="70" t="s">
        <v>16</v>
      </c>
      <c r="C189" s="71" t="s">
        <v>497</v>
      </c>
      <c r="D189" s="70" t="s">
        <v>39</v>
      </c>
      <c r="E189" s="72">
        <v>1</v>
      </c>
    </row>
    <row r="190" spans="1:5" ht="12.75">
      <c r="A190" s="69">
        <v>13248</v>
      </c>
      <c r="B190" s="70" t="s">
        <v>16</v>
      </c>
      <c r="C190" s="71" t="s">
        <v>90</v>
      </c>
      <c r="D190" s="70" t="s">
        <v>14</v>
      </c>
      <c r="E190" s="72">
        <v>1</v>
      </c>
    </row>
    <row r="191" spans="1:5" ht="12.75">
      <c r="A191" s="69">
        <v>13268</v>
      </c>
      <c r="B191" s="70" t="s">
        <v>16</v>
      </c>
      <c r="C191" s="71" t="s">
        <v>679</v>
      </c>
      <c r="D191" s="70" t="s">
        <v>14</v>
      </c>
      <c r="E191" s="72">
        <v>1</v>
      </c>
    </row>
    <row r="192" spans="1:5" ht="12.75">
      <c r="A192" s="69">
        <v>13300</v>
      </c>
      <c r="B192" s="70" t="s">
        <v>16</v>
      </c>
      <c r="C192" s="71" t="s">
        <v>91</v>
      </c>
      <c r="D192" s="70" t="s">
        <v>14</v>
      </c>
      <c r="E192" s="72">
        <v>1</v>
      </c>
    </row>
    <row r="193" spans="1:5" ht="12.75">
      <c r="A193" s="69">
        <v>13430</v>
      </c>
      <c r="B193" s="70" t="s">
        <v>16</v>
      </c>
      <c r="C193" s="71" t="s">
        <v>271</v>
      </c>
      <c r="D193" s="70" t="s">
        <v>33</v>
      </c>
      <c r="E193" s="72">
        <v>1</v>
      </c>
    </row>
    <row r="194" spans="1:5" ht="12.75">
      <c r="A194" s="69">
        <v>13430</v>
      </c>
      <c r="B194" s="70" t="s">
        <v>16</v>
      </c>
      <c r="C194" s="71" t="s">
        <v>271</v>
      </c>
      <c r="D194" s="70" t="s">
        <v>39</v>
      </c>
      <c r="E194" s="72">
        <v>1</v>
      </c>
    </row>
    <row r="195" spans="1:5" ht="12.75">
      <c r="A195" s="69">
        <v>13433</v>
      </c>
      <c r="B195" s="70" t="s">
        <v>16</v>
      </c>
      <c r="C195" s="71" t="s">
        <v>92</v>
      </c>
      <c r="D195" s="70" t="s">
        <v>14</v>
      </c>
      <c r="E195" s="72">
        <v>1</v>
      </c>
    </row>
    <row r="196" spans="1:5" ht="12.75">
      <c r="A196" s="69">
        <v>13458</v>
      </c>
      <c r="B196" s="70" t="s">
        <v>16</v>
      </c>
      <c r="C196" s="71" t="s">
        <v>93</v>
      </c>
      <c r="D196" s="70" t="s">
        <v>14</v>
      </c>
      <c r="E196" s="72">
        <v>1</v>
      </c>
    </row>
    <row r="197" spans="1:5" ht="12.75">
      <c r="A197" s="69">
        <v>13473</v>
      </c>
      <c r="B197" s="70" t="s">
        <v>16</v>
      </c>
      <c r="C197" s="71" t="s">
        <v>272</v>
      </c>
      <c r="D197" s="70" t="s">
        <v>33</v>
      </c>
      <c r="E197" s="72">
        <v>1</v>
      </c>
    </row>
    <row r="198" spans="1:5" ht="12.75">
      <c r="A198" s="69">
        <v>13600</v>
      </c>
      <c r="B198" s="70" t="s">
        <v>16</v>
      </c>
      <c r="C198" s="71" t="s">
        <v>273</v>
      </c>
      <c r="D198" s="70" t="s">
        <v>33</v>
      </c>
      <c r="E198" s="72">
        <v>1</v>
      </c>
    </row>
    <row r="199" spans="1:5" ht="12.75">
      <c r="A199" s="69">
        <v>13600</v>
      </c>
      <c r="B199" s="70" t="s">
        <v>16</v>
      </c>
      <c r="C199" s="71" t="s">
        <v>273</v>
      </c>
      <c r="D199" s="70" t="s">
        <v>14</v>
      </c>
      <c r="E199" s="72">
        <v>1</v>
      </c>
    </row>
    <row r="200" spans="1:5" ht="12.75">
      <c r="A200" s="69">
        <v>13620</v>
      </c>
      <c r="B200" s="70" t="s">
        <v>16</v>
      </c>
      <c r="C200" s="71" t="s">
        <v>680</v>
      </c>
      <c r="D200" s="70" t="s">
        <v>14</v>
      </c>
      <c r="E200" s="72">
        <v>1</v>
      </c>
    </row>
    <row r="201" spans="1:5" ht="12.75">
      <c r="A201" s="69">
        <v>13650</v>
      </c>
      <c r="B201" s="70" t="s">
        <v>16</v>
      </c>
      <c r="C201" s="71" t="s">
        <v>681</v>
      </c>
      <c r="D201" s="70" t="s">
        <v>14</v>
      </c>
      <c r="E201" s="72">
        <v>1</v>
      </c>
    </row>
    <row r="202" spans="1:5" ht="12.75">
      <c r="A202" s="69">
        <v>13654</v>
      </c>
      <c r="B202" s="70" t="s">
        <v>16</v>
      </c>
      <c r="C202" s="71" t="s">
        <v>708</v>
      </c>
      <c r="D202" s="70" t="s">
        <v>33</v>
      </c>
      <c r="E202" s="72">
        <v>1</v>
      </c>
    </row>
    <row r="203" spans="1:5" ht="12.75">
      <c r="A203" s="69">
        <v>13657</v>
      </c>
      <c r="B203" s="70" t="s">
        <v>16</v>
      </c>
      <c r="C203" s="71" t="s">
        <v>274</v>
      </c>
      <c r="D203" s="70" t="s">
        <v>33</v>
      </c>
      <c r="E203" s="72">
        <v>1</v>
      </c>
    </row>
    <row r="204" spans="1:5" ht="12.75">
      <c r="A204" s="69">
        <v>13667</v>
      </c>
      <c r="B204" s="70" t="s">
        <v>16</v>
      </c>
      <c r="C204" s="71" t="s">
        <v>94</v>
      </c>
      <c r="D204" s="70" t="s">
        <v>14</v>
      </c>
      <c r="E204" s="72">
        <v>1</v>
      </c>
    </row>
    <row r="205" spans="1:5" ht="12.75">
      <c r="A205" s="69">
        <v>13670</v>
      </c>
      <c r="B205" s="70" t="s">
        <v>16</v>
      </c>
      <c r="C205" s="71" t="s">
        <v>498</v>
      </c>
      <c r="D205" s="70" t="s">
        <v>39</v>
      </c>
      <c r="E205" s="72">
        <v>1</v>
      </c>
    </row>
    <row r="206" spans="1:5" ht="12.75">
      <c r="A206" s="69">
        <v>13683</v>
      </c>
      <c r="B206" s="70" t="s">
        <v>16</v>
      </c>
      <c r="C206" s="71" t="s">
        <v>95</v>
      </c>
      <c r="D206" s="70" t="s">
        <v>14</v>
      </c>
      <c r="E206" s="72">
        <v>1</v>
      </c>
    </row>
    <row r="207" spans="1:5" ht="12.75">
      <c r="A207" s="69">
        <v>13760</v>
      </c>
      <c r="B207" s="70" t="s">
        <v>16</v>
      </c>
      <c r="C207" s="71" t="s">
        <v>682</v>
      </c>
      <c r="D207" s="70" t="s">
        <v>14</v>
      </c>
      <c r="E207" s="72">
        <v>1</v>
      </c>
    </row>
    <row r="208" spans="1:5" ht="12.75">
      <c r="A208" s="69">
        <v>13780</v>
      </c>
      <c r="B208" s="70" t="s">
        <v>16</v>
      </c>
      <c r="C208" s="71" t="s">
        <v>683</v>
      </c>
      <c r="D208" s="70" t="s">
        <v>14</v>
      </c>
      <c r="E208" s="72">
        <v>1</v>
      </c>
    </row>
    <row r="209" spans="1:5" ht="12.75">
      <c r="A209" s="69">
        <v>13810</v>
      </c>
      <c r="B209" s="70" t="s">
        <v>16</v>
      </c>
      <c r="C209" s="71" t="s">
        <v>96</v>
      </c>
      <c r="D209" s="70" t="s">
        <v>14</v>
      </c>
      <c r="E209" s="72">
        <v>1</v>
      </c>
    </row>
    <row r="210" spans="1:5" ht="12.75">
      <c r="A210" s="69">
        <v>13836</v>
      </c>
      <c r="B210" s="70" t="s">
        <v>16</v>
      </c>
      <c r="C210" s="71" t="s">
        <v>499</v>
      </c>
      <c r="D210" s="70" t="s">
        <v>39</v>
      </c>
      <c r="E210" s="72">
        <v>1</v>
      </c>
    </row>
    <row r="211" spans="1:5" ht="12.75">
      <c r="A211" s="69">
        <v>13838</v>
      </c>
      <c r="B211" s="70" t="s">
        <v>16</v>
      </c>
      <c r="C211" s="71" t="s">
        <v>97</v>
      </c>
      <c r="D211" s="70" t="s">
        <v>14</v>
      </c>
      <c r="E211" s="72">
        <v>1</v>
      </c>
    </row>
    <row r="212" spans="1:5" ht="12.75">
      <c r="A212" s="69">
        <v>13873</v>
      </c>
      <c r="B212" s="70" t="s">
        <v>16</v>
      </c>
      <c r="C212" s="71" t="s">
        <v>98</v>
      </c>
      <c r="D212" s="70" t="s">
        <v>14</v>
      </c>
      <c r="E212" s="72">
        <v>1</v>
      </c>
    </row>
    <row r="213" spans="1:5" ht="12.75">
      <c r="A213" s="69">
        <v>15001</v>
      </c>
      <c r="B213" s="70" t="s">
        <v>8</v>
      </c>
      <c r="C213" s="71" t="s">
        <v>223</v>
      </c>
      <c r="D213" s="70" t="s">
        <v>32</v>
      </c>
      <c r="E213" s="72">
        <v>1</v>
      </c>
    </row>
    <row r="214" spans="1:5" ht="12.75">
      <c r="A214" s="69">
        <v>15001</v>
      </c>
      <c r="B214" s="70" t="s">
        <v>8</v>
      </c>
      <c r="C214" s="71" t="s">
        <v>223</v>
      </c>
      <c r="D214" s="70" t="s">
        <v>39</v>
      </c>
      <c r="E214" s="72">
        <v>24</v>
      </c>
    </row>
    <row r="215" spans="1:5" ht="12.75">
      <c r="A215" s="69">
        <v>15047</v>
      </c>
      <c r="B215" s="70" t="s">
        <v>8</v>
      </c>
      <c r="C215" s="71" t="s">
        <v>500</v>
      </c>
      <c r="D215" s="70" t="s">
        <v>33</v>
      </c>
      <c r="E215" s="72">
        <v>1</v>
      </c>
    </row>
    <row r="216" spans="1:5" ht="12.75">
      <c r="A216" s="69">
        <v>15047</v>
      </c>
      <c r="B216" s="70" t="s">
        <v>8</v>
      </c>
      <c r="C216" s="71" t="s">
        <v>500</v>
      </c>
      <c r="D216" s="70" t="s">
        <v>39</v>
      </c>
      <c r="E216" s="72">
        <v>1</v>
      </c>
    </row>
    <row r="217" spans="1:5" ht="12.75">
      <c r="A217" s="69">
        <v>15051</v>
      </c>
      <c r="B217" s="70" t="s">
        <v>8</v>
      </c>
      <c r="C217" s="71" t="s">
        <v>275</v>
      </c>
      <c r="D217" s="70" t="s">
        <v>33</v>
      </c>
      <c r="E217" s="72">
        <v>1</v>
      </c>
    </row>
    <row r="218" spans="1:5" ht="12.75">
      <c r="A218" s="69">
        <v>15087</v>
      </c>
      <c r="B218" s="70" t="s">
        <v>8</v>
      </c>
      <c r="C218" s="71" t="s">
        <v>501</v>
      </c>
      <c r="D218" s="70" t="s">
        <v>39</v>
      </c>
      <c r="E218" s="72">
        <v>1</v>
      </c>
    </row>
    <row r="219" spans="1:5" ht="12.75">
      <c r="A219" s="69">
        <v>15090</v>
      </c>
      <c r="B219" s="70" t="s">
        <v>8</v>
      </c>
      <c r="C219" s="71" t="s">
        <v>99</v>
      </c>
      <c r="D219" s="70" t="s">
        <v>14</v>
      </c>
      <c r="E219" s="72">
        <v>1</v>
      </c>
    </row>
    <row r="220" spans="1:5" ht="12.75">
      <c r="A220" s="69">
        <v>15092</v>
      </c>
      <c r="B220" s="70" t="s">
        <v>8</v>
      </c>
      <c r="C220" s="71" t="s">
        <v>684</v>
      </c>
      <c r="D220" s="70" t="s">
        <v>14</v>
      </c>
      <c r="E220" s="72">
        <v>1</v>
      </c>
    </row>
    <row r="221" spans="1:5" ht="12.75">
      <c r="A221" s="69">
        <v>15109</v>
      </c>
      <c r="B221" s="70" t="s">
        <v>8</v>
      </c>
      <c r="C221" s="71" t="s">
        <v>100</v>
      </c>
      <c r="D221" s="70" t="s">
        <v>14</v>
      </c>
      <c r="E221" s="72">
        <v>1</v>
      </c>
    </row>
    <row r="222" spans="1:5" ht="12.75">
      <c r="A222" s="69">
        <v>15131</v>
      </c>
      <c r="B222" s="70" t="s">
        <v>8</v>
      </c>
      <c r="C222" s="71" t="s">
        <v>662</v>
      </c>
      <c r="D222" s="70" t="s">
        <v>14</v>
      </c>
      <c r="E222" s="72">
        <v>1</v>
      </c>
    </row>
    <row r="223" spans="1:5" ht="12.75">
      <c r="A223" s="69">
        <v>15135</v>
      </c>
      <c r="B223" s="70" t="s">
        <v>8</v>
      </c>
      <c r="C223" s="71" t="s">
        <v>502</v>
      </c>
      <c r="D223" s="70" t="s">
        <v>39</v>
      </c>
      <c r="E223" s="72">
        <v>1</v>
      </c>
    </row>
    <row r="224" spans="1:5" ht="12.75">
      <c r="A224" s="69">
        <v>15162</v>
      </c>
      <c r="B224" s="70" t="s">
        <v>8</v>
      </c>
      <c r="C224" s="71" t="s">
        <v>101</v>
      </c>
      <c r="D224" s="70" t="s">
        <v>14</v>
      </c>
      <c r="E224" s="72">
        <v>1</v>
      </c>
    </row>
    <row r="225" spans="1:5" ht="12.75">
      <c r="A225" s="69">
        <v>15176</v>
      </c>
      <c r="B225" s="70" t="s">
        <v>8</v>
      </c>
      <c r="C225" s="71" t="s">
        <v>503</v>
      </c>
      <c r="D225" s="70" t="s">
        <v>39</v>
      </c>
      <c r="E225" s="72">
        <v>8</v>
      </c>
    </row>
    <row r="226" spans="1:5" ht="12.75">
      <c r="A226" s="69">
        <v>15189</v>
      </c>
      <c r="B226" s="70" t="s">
        <v>8</v>
      </c>
      <c r="C226" s="71" t="s">
        <v>103</v>
      </c>
      <c r="D226" s="70" t="s">
        <v>14</v>
      </c>
      <c r="E226" s="72">
        <v>1</v>
      </c>
    </row>
    <row r="227" spans="1:5" ht="12.75">
      <c r="A227" s="69">
        <v>15204</v>
      </c>
      <c r="B227" s="70" t="s">
        <v>8</v>
      </c>
      <c r="C227" s="71" t="s">
        <v>104</v>
      </c>
      <c r="D227" s="70" t="s">
        <v>14</v>
      </c>
      <c r="E227" s="72">
        <v>1</v>
      </c>
    </row>
    <row r="228" spans="1:5" ht="12.75">
      <c r="A228" s="69">
        <v>15212</v>
      </c>
      <c r="B228" s="70" t="s">
        <v>8</v>
      </c>
      <c r="C228" s="71" t="s">
        <v>105</v>
      </c>
      <c r="D228" s="70" t="s">
        <v>14</v>
      </c>
      <c r="E228" s="72">
        <v>1</v>
      </c>
    </row>
    <row r="229" spans="1:5" ht="12.75">
      <c r="A229" s="69">
        <v>15215</v>
      </c>
      <c r="B229" s="70" t="s">
        <v>8</v>
      </c>
      <c r="C229" s="71" t="s">
        <v>685</v>
      </c>
      <c r="D229" s="70" t="s">
        <v>14</v>
      </c>
      <c r="E229" s="72">
        <v>1</v>
      </c>
    </row>
    <row r="230" spans="1:5" ht="12.75">
      <c r="A230" s="69">
        <v>15224</v>
      </c>
      <c r="B230" s="70" t="s">
        <v>8</v>
      </c>
      <c r="C230" s="71" t="s">
        <v>106</v>
      </c>
      <c r="D230" s="70" t="s">
        <v>14</v>
      </c>
      <c r="E230" s="72">
        <v>1</v>
      </c>
    </row>
    <row r="231" spans="1:5" ht="12.75">
      <c r="A231" s="69">
        <v>15232</v>
      </c>
      <c r="B231" s="70" t="s">
        <v>8</v>
      </c>
      <c r="C231" s="71" t="s">
        <v>102</v>
      </c>
      <c r="D231" s="70" t="s">
        <v>14</v>
      </c>
      <c r="E231" s="72">
        <v>1</v>
      </c>
    </row>
    <row r="232" spans="1:5" ht="12.75">
      <c r="A232" s="69">
        <v>15238</v>
      </c>
      <c r="B232" s="70" t="s">
        <v>8</v>
      </c>
      <c r="C232" s="71" t="s">
        <v>504</v>
      </c>
      <c r="D232" s="70" t="s">
        <v>39</v>
      </c>
      <c r="E232" s="72">
        <v>14</v>
      </c>
    </row>
    <row r="233" spans="1:5" ht="12.75">
      <c r="A233" s="69">
        <v>15272</v>
      </c>
      <c r="B233" s="70" t="s">
        <v>8</v>
      </c>
      <c r="C233" s="71" t="s">
        <v>107</v>
      </c>
      <c r="D233" s="70" t="s">
        <v>14</v>
      </c>
      <c r="E233" s="72">
        <v>1</v>
      </c>
    </row>
    <row r="234" spans="1:5" ht="12.75">
      <c r="A234" s="69">
        <v>15276</v>
      </c>
      <c r="B234" s="70" t="s">
        <v>8</v>
      </c>
      <c r="C234" s="71" t="s">
        <v>108</v>
      </c>
      <c r="D234" s="70" t="s">
        <v>14</v>
      </c>
      <c r="E234" s="72">
        <v>1</v>
      </c>
    </row>
    <row r="235" spans="1:5" ht="12.75">
      <c r="A235" s="69">
        <v>15299</v>
      </c>
      <c r="B235" s="70" t="s">
        <v>8</v>
      </c>
      <c r="C235" s="71" t="s">
        <v>505</v>
      </c>
      <c r="D235" s="70" t="s">
        <v>33</v>
      </c>
      <c r="E235" s="72">
        <v>1</v>
      </c>
    </row>
    <row r="236" spans="1:5" ht="12.75">
      <c r="A236" s="69">
        <v>15299</v>
      </c>
      <c r="B236" s="70" t="s">
        <v>8</v>
      </c>
      <c r="C236" s="71" t="s">
        <v>505</v>
      </c>
      <c r="D236" s="70" t="s">
        <v>39</v>
      </c>
      <c r="E236" s="72">
        <v>1</v>
      </c>
    </row>
    <row r="237" spans="1:5" ht="12.75">
      <c r="A237" s="69">
        <v>15322</v>
      </c>
      <c r="B237" s="70" t="s">
        <v>8</v>
      </c>
      <c r="C237" s="71" t="s">
        <v>506</v>
      </c>
      <c r="D237" s="70" t="s">
        <v>39</v>
      </c>
      <c r="E237" s="72">
        <v>3</v>
      </c>
    </row>
    <row r="238" spans="1:5" ht="12.75">
      <c r="A238" s="69">
        <v>15368</v>
      </c>
      <c r="B238" s="70" t="s">
        <v>8</v>
      </c>
      <c r="C238" s="71" t="s">
        <v>666</v>
      </c>
      <c r="D238" s="70" t="s">
        <v>14</v>
      </c>
      <c r="E238" s="72">
        <v>1</v>
      </c>
    </row>
    <row r="239" spans="1:5" ht="12.75">
      <c r="A239" s="69">
        <v>15401</v>
      </c>
      <c r="B239" s="70" t="s">
        <v>8</v>
      </c>
      <c r="C239" s="71" t="s">
        <v>686</v>
      </c>
      <c r="D239" s="70" t="s">
        <v>14</v>
      </c>
      <c r="E239" s="72">
        <v>1</v>
      </c>
    </row>
    <row r="240" spans="1:5" ht="12.75">
      <c r="A240" s="69">
        <v>15407</v>
      </c>
      <c r="B240" s="70" t="s">
        <v>8</v>
      </c>
      <c r="C240" s="71" t="s">
        <v>281</v>
      </c>
      <c r="D240" s="70" t="s">
        <v>33</v>
      </c>
      <c r="E240" s="72">
        <v>1</v>
      </c>
    </row>
    <row r="241" spans="1:5" ht="12.75">
      <c r="A241" s="69">
        <v>15407</v>
      </c>
      <c r="B241" s="70" t="s">
        <v>8</v>
      </c>
      <c r="C241" s="71" t="s">
        <v>281</v>
      </c>
      <c r="D241" s="70" t="s">
        <v>39</v>
      </c>
      <c r="E241" s="72">
        <v>3</v>
      </c>
    </row>
    <row r="242" spans="1:5" ht="12.75">
      <c r="A242" s="69">
        <v>15442</v>
      </c>
      <c r="B242" s="70" t="s">
        <v>8</v>
      </c>
      <c r="C242" s="71" t="s">
        <v>109</v>
      </c>
      <c r="D242" s="70" t="s">
        <v>14</v>
      </c>
      <c r="E242" s="72">
        <v>1</v>
      </c>
    </row>
    <row r="243" spans="1:5" ht="12.75">
      <c r="A243" s="69">
        <v>15455</v>
      </c>
      <c r="B243" s="70" t="s">
        <v>8</v>
      </c>
      <c r="C243" s="71" t="s">
        <v>507</v>
      </c>
      <c r="D243" s="70" t="s">
        <v>39</v>
      </c>
      <c r="E243" s="72">
        <v>1</v>
      </c>
    </row>
    <row r="244" spans="1:5" ht="12.75">
      <c r="A244" s="69">
        <v>15464</v>
      </c>
      <c r="B244" s="70" t="s">
        <v>8</v>
      </c>
      <c r="C244" s="71" t="s">
        <v>687</v>
      </c>
      <c r="D244" s="70" t="s">
        <v>14</v>
      </c>
      <c r="E244" s="72">
        <v>1</v>
      </c>
    </row>
    <row r="245" spans="1:5" ht="12.75">
      <c r="A245" s="69">
        <v>15466</v>
      </c>
      <c r="B245" s="70" t="s">
        <v>8</v>
      </c>
      <c r="C245" s="71" t="s">
        <v>110</v>
      </c>
      <c r="D245" s="70" t="s">
        <v>14</v>
      </c>
      <c r="E245" s="72">
        <v>1</v>
      </c>
    </row>
    <row r="246" spans="1:5" ht="12.75">
      <c r="A246" s="69">
        <v>15469</v>
      </c>
      <c r="B246" s="70" t="s">
        <v>8</v>
      </c>
      <c r="C246" s="71" t="s">
        <v>276</v>
      </c>
      <c r="D246" s="70" t="s">
        <v>33</v>
      </c>
      <c r="E246" s="72">
        <v>1</v>
      </c>
    </row>
    <row r="247" spans="1:5" ht="12.75">
      <c r="A247" s="69">
        <v>15469</v>
      </c>
      <c r="B247" s="70" t="s">
        <v>8</v>
      </c>
      <c r="C247" s="71" t="s">
        <v>276</v>
      </c>
      <c r="D247" s="70" t="s">
        <v>39</v>
      </c>
      <c r="E247" s="72">
        <v>1</v>
      </c>
    </row>
    <row r="248" spans="1:5" ht="12.75">
      <c r="A248" s="69">
        <v>15476</v>
      </c>
      <c r="B248" s="70" t="s">
        <v>8</v>
      </c>
      <c r="C248" s="71" t="s">
        <v>111</v>
      </c>
      <c r="D248" s="70" t="s">
        <v>14</v>
      </c>
      <c r="E248" s="72">
        <v>1</v>
      </c>
    </row>
    <row r="249" spans="1:5" ht="12.75">
      <c r="A249" s="69">
        <v>15480</v>
      </c>
      <c r="B249" s="70" t="s">
        <v>8</v>
      </c>
      <c r="C249" s="71" t="s">
        <v>508</v>
      </c>
      <c r="D249" s="70" t="s">
        <v>39</v>
      </c>
      <c r="E249" s="72">
        <v>2</v>
      </c>
    </row>
    <row r="250" spans="1:5" ht="12.75">
      <c r="A250" s="69">
        <v>15507</v>
      </c>
      <c r="B250" s="70" t="s">
        <v>8</v>
      </c>
      <c r="C250" s="71" t="s">
        <v>509</v>
      </c>
      <c r="D250" s="70" t="s">
        <v>39</v>
      </c>
      <c r="E250" s="72">
        <v>1</v>
      </c>
    </row>
    <row r="251" spans="1:5" ht="12.75">
      <c r="A251" s="69">
        <v>15511</v>
      </c>
      <c r="B251" s="70" t="s">
        <v>8</v>
      </c>
      <c r="C251" s="71" t="s">
        <v>112</v>
      </c>
      <c r="D251" s="70" t="s">
        <v>14</v>
      </c>
      <c r="E251" s="72">
        <v>1</v>
      </c>
    </row>
    <row r="252" spans="1:5" ht="12.75">
      <c r="A252" s="69">
        <v>15516</v>
      </c>
      <c r="B252" s="70" t="s">
        <v>8</v>
      </c>
      <c r="C252" s="71" t="s">
        <v>510</v>
      </c>
      <c r="D252" s="70" t="s">
        <v>39</v>
      </c>
      <c r="E252" s="72">
        <v>5</v>
      </c>
    </row>
    <row r="253" spans="1:5" ht="12.75">
      <c r="A253" s="69">
        <v>15537</v>
      </c>
      <c r="B253" s="70" t="s">
        <v>8</v>
      </c>
      <c r="C253" s="71" t="s">
        <v>511</v>
      </c>
      <c r="D253" s="70" t="s">
        <v>39</v>
      </c>
      <c r="E253" s="72">
        <v>1</v>
      </c>
    </row>
    <row r="254" spans="1:5" ht="12.75">
      <c r="A254" s="69">
        <v>15572</v>
      </c>
      <c r="B254" s="70" t="s">
        <v>8</v>
      </c>
      <c r="C254" s="71" t="s">
        <v>512</v>
      </c>
      <c r="D254" s="70" t="s">
        <v>39</v>
      </c>
      <c r="E254" s="72">
        <v>5</v>
      </c>
    </row>
    <row r="255" spans="1:5" ht="12.75">
      <c r="A255" s="69">
        <v>15580</v>
      </c>
      <c r="B255" s="70" t="s">
        <v>8</v>
      </c>
      <c r="C255" s="71" t="s">
        <v>113</v>
      </c>
      <c r="D255" s="70" t="s">
        <v>14</v>
      </c>
      <c r="E255" s="72">
        <v>1</v>
      </c>
    </row>
    <row r="256" spans="1:5" ht="12.75">
      <c r="A256" s="69">
        <v>15599</v>
      </c>
      <c r="B256" s="70" t="s">
        <v>8</v>
      </c>
      <c r="C256" s="71" t="s">
        <v>277</v>
      </c>
      <c r="D256" s="70" t="s">
        <v>33</v>
      </c>
      <c r="E256" s="72">
        <v>1</v>
      </c>
    </row>
    <row r="257" spans="1:5" ht="12.75">
      <c r="A257" s="69">
        <v>15599</v>
      </c>
      <c r="B257" s="70" t="s">
        <v>8</v>
      </c>
      <c r="C257" s="71" t="s">
        <v>277</v>
      </c>
      <c r="D257" s="70" t="s">
        <v>39</v>
      </c>
      <c r="E257" s="72">
        <v>1</v>
      </c>
    </row>
    <row r="258" spans="1:5" ht="12.75">
      <c r="A258" s="69">
        <v>15600</v>
      </c>
      <c r="B258" s="70" t="s">
        <v>8</v>
      </c>
      <c r="C258" s="71" t="s">
        <v>114</v>
      </c>
      <c r="D258" s="70" t="s">
        <v>39</v>
      </c>
      <c r="E258" s="72">
        <v>1</v>
      </c>
    </row>
    <row r="259" spans="1:5" ht="12.75">
      <c r="A259" s="69">
        <v>15600</v>
      </c>
      <c r="B259" s="70" t="s">
        <v>8</v>
      </c>
      <c r="C259" s="71" t="s">
        <v>114</v>
      </c>
      <c r="D259" s="70" t="s">
        <v>14</v>
      </c>
      <c r="E259" s="72">
        <v>1</v>
      </c>
    </row>
    <row r="260" spans="1:5" ht="12.75">
      <c r="A260" s="69">
        <v>15621</v>
      </c>
      <c r="B260" s="70" t="s">
        <v>8</v>
      </c>
      <c r="C260" s="71" t="s">
        <v>115</v>
      </c>
      <c r="D260" s="70" t="s">
        <v>14</v>
      </c>
      <c r="E260" s="72">
        <v>1</v>
      </c>
    </row>
    <row r="261" spans="1:5" ht="12.75">
      <c r="A261" s="69">
        <v>15646</v>
      </c>
      <c r="B261" s="70" t="s">
        <v>8</v>
      </c>
      <c r="C261" s="71" t="s">
        <v>278</v>
      </c>
      <c r="D261" s="70" t="s">
        <v>33</v>
      </c>
      <c r="E261" s="72">
        <v>1</v>
      </c>
    </row>
    <row r="262" spans="1:5" ht="12.75">
      <c r="A262" s="69">
        <v>15646</v>
      </c>
      <c r="B262" s="70" t="s">
        <v>8</v>
      </c>
      <c r="C262" s="71" t="s">
        <v>278</v>
      </c>
      <c r="D262" s="70" t="s">
        <v>39</v>
      </c>
      <c r="E262" s="72">
        <v>1</v>
      </c>
    </row>
    <row r="263" spans="1:5" ht="12.75">
      <c r="A263" s="69">
        <v>15660</v>
      </c>
      <c r="B263" s="70" t="s">
        <v>8</v>
      </c>
      <c r="C263" s="71" t="s">
        <v>116</v>
      </c>
      <c r="D263" s="70" t="s">
        <v>14</v>
      </c>
      <c r="E263" s="72">
        <v>1</v>
      </c>
    </row>
    <row r="264" spans="1:5" ht="12.75">
      <c r="A264" s="69">
        <v>15667</v>
      </c>
      <c r="B264" s="70" t="s">
        <v>8</v>
      </c>
      <c r="C264" s="71" t="s">
        <v>513</v>
      </c>
      <c r="D264" s="70" t="s">
        <v>39</v>
      </c>
      <c r="E264" s="72">
        <v>1</v>
      </c>
    </row>
    <row r="265" spans="1:5" ht="12.75">
      <c r="A265" s="69">
        <v>15676</v>
      </c>
      <c r="B265" s="70" t="s">
        <v>8</v>
      </c>
      <c r="C265" s="71" t="s">
        <v>117</v>
      </c>
      <c r="D265" s="70" t="s">
        <v>14</v>
      </c>
      <c r="E265" s="72">
        <v>1</v>
      </c>
    </row>
    <row r="266" spans="1:5" ht="12.75">
      <c r="A266" s="69">
        <v>15681</v>
      </c>
      <c r="B266" s="70" t="s">
        <v>8</v>
      </c>
      <c r="C266" s="71" t="s">
        <v>118</v>
      </c>
      <c r="D266" s="70" t="s">
        <v>14</v>
      </c>
      <c r="E266" s="72">
        <v>1</v>
      </c>
    </row>
    <row r="267" spans="1:5" ht="12.75">
      <c r="A267" s="69">
        <v>15686</v>
      </c>
      <c r="B267" s="70" t="s">
        <v>8</v>
      </c>
      <c r="C267" s="71" t="s">
        <v>279</v>
      </c>
      <c r="D267" s="70" t="s">
        <v>33</v>
      </c>
      <c r="E267" s="72">
        <v>1</v>
      </c>
    </row>
    <row r="268" spans="1:5" ht="12.75">
      <c r="A268" s="69">
        <v>15686</v>
      </c>
      <c r="B268" s="70" t="s">
        <v>8</v>
      </c>
      <c r="C268" s="71" t="s">
        <v>279</v>
      </c>
      <c r="D268" s="70" t="s">
        <v>39</v>
      </c>
      <c r="E268" s="72">
        <v>1</v>
      </c>
    </row>
    <row r="269" spans="1:5" ht="12.75">
      <c r="A269" s="69">
        <v>15690</v>
      </c>
      <c r="B269" s="70" t="s">
        <v>8</v>
      </c>
      <c r="C269" s="71" t="s">
        <v>119</v>
      </c>
      <c r="D269" s="70" t="s">
        <v>14</v>
      </c>
      <c r="E269" s="72">
        <v>1</v>
      </c>
    </row>
    <row r="270" spans="1:5" ht="12.75">
      <c r="A270" s="69">
        <v>15693</v>
      </c>
      <c r="B270" s="70" t="s">
        <v>8</v>
      </c>
      <c r="C270" s="71" t="s">
        <v>514</v>
      </c>
      <c r="D270" s="70" t="s">
        <v>39</v>
      </c>
      <c r="E270" s="72">
        <v>1</v>
      </c>
    </row>
    <row r="271" spans="1:5" ht="12.75">
      <c r="A271" s="69">
        <v>15740</v>
      </c>
      <c r="B271" s="70" t="s">
        <v>8</v>
      </c>
      <c r="C271" s="71" t="s">
        <v>120</v>
      </c>
      <c r="D271" s="70" t="s">
        <v>14</v>
      </c>
      <c r="E271" s="72">
        <v>1</v>
      </c>
    </row>
    <row r="272" spans="1:5" ht="12.75">
      <c r="A272" s="69">
        <v>15753</v>
      </c>
      <c r="B272" s="70" t="s">
        <v>8</v>
      </c>
      <c r="C272" s="71" t="s">
        <v>280</v>
      </c>
      <c r="D272" s="70" t="s">
        <v>33</v>
      </c>
      <c r="E272" s="72">
        <v>1</v>
      </c>
    </row>
    <row r="273" spans="1:5" ht="12.75">
      <c r="A273" s="69">
        <v>15753</v>
      </c>
      <c r="B273" s="70" t="s">
        <v>8</v>
      </c>
      <c r="C273" s="71" t="s">
        <v>280</v>
      </c>
      <c r="D273" s="70" t="s">
        <v>39</v>
      </c>
      <c r="E273" s="72">
        <v>1</v>
      </c>
    </row>
    <row r="274" spans="1:5" ht="12.75">
      <c r="A274" s="69">
        <v>15757</v>
      </c>
      <c r="B274" s="70" t="s">
        <v>8</v>
      </c>
      <c r="C274" s="71" t="s">
        <v>515</v>
      </c>
      <c r="D274" s="70" t="s">
        <v>39</v>
      </c>
      <c r="E274" s="72">
        <v>1</v>
      </c>
    </row>
    <row r="275" spans="1:5" ht="12.75">
      <c r="A275" s="69">
        <v>15759</v>
      </c>
      <c r="B275" s="70" t="s">
        <v>8</v>
      </c>
      <c r="C275" s="71" t="s">
        <v>58</v>
      </c>
      <c r="D275" s="70" t="s">
        <v>39</v>
      </c>
      <c r="E275" s="72">
        <v>10</v>
      </c>
    </row>
    <row r="276" spans="1:5" ht="12.75">
      <c r="A276" s="69">
        <v>15759</v>
      </c>
      <c r="B276" s="70" t="s">
        <v>8</v>
      </c>
      <c r="C276" s="71" t="s">
        <v>58</v>
      </c>
      <c r="D276" s="70" t="s">
        <v>6</v>
      </c>
      <c r="E276" s="72">
        <v>1</v>
      </c>
    </row>
    <row r="277" spans="1:5" ht="12.75">
      <c r="A277" s="69">
        <v>15764</v>
      </c>
      <c r="B277" s="70" t="s">
        <v>8</v>
      </c>
      <c r="C277" s="71" t="s">
        <v>121</v>
      </c>
      <c r="D277" s="70" t="s">
        <v>14</v>
      </c>
      <c r="E277" s="72">
        <v>1</v>
      </c>
    </row>
    <row r="278" spans="1:5" ht="12.75">
      <c r="A278" s="69">
        <v>15776</v>
      </c>
      <c r="B278" s="70" t="s">
        <v>8</v>
      </c>
      <c r="C278" s="71" t="s">
        <v>516</v>
      </c>
      <c r="D278" s="70" t="s">
        <v>39</v>
      </c>
      <c r="E278" s="72">
        <v>1</v>
      </c>
    </row>
    <row r="279" spans="1:5" ht="12.75">
      <c r="A279" s="69">
        <v>15778</v>
      </c>
      <c r="B279" s="70" t="s">
        <v>8</v>
      </c>
      <c r="C279" s="71" t="s">
        <v>122</v>
      </c>
      <c r="D279" s="70" t="s">
        <v>14</v>
      </c>
      <c r="E279" s="72">
        <v>1</v>
      </c>
    </row>
    <row r="280" spans="1:5" ht="12.75">
      <c r="A280" s="69">
        <v>15790</v>
      </c>
      <c r="B280" s="70" t="s">
        <v>8</v>
      </c>
      <c r="C280" s="71" t="s">
        <v>688</v>
      </c>
      <c r="D280" s="70" t="s">
        <v>14</v>
      </c>
      <c r="E280" s="72">
        <v>1</v>
      </c>
    </row>
    <row r="281" spans="1:5" ht="12.75">
      <c r="A281" s="69">
        <v>15804</v>
      </c>
      <c r="B281" s="70" t="s">
        <v>8</v>
      </c>
      <c r="C281" s="71" t="s">
        <v>517</v>
      </c>
      <c r="D281" s="70" t="s">
        <v>39</v>
      </c>
      <c r="E281" s="72">
        <v>1</v>
      </c>
    </row>
    <row r="282" spans="1:5" ht="12.75">
      <c r="A282" s="69">
        <v>15806</v>
      </c>
      <c r="B282" s="70" t="s">
        <v>8</v>
      </c>
      <c r="C282" s="71" t="s">
        <v>123</v>
      </c>
      <c r="D282" s="70" t="s">
        <v>14</v>
      </c>
      <c r="E282" s="72">
        <v>1</v>
      </c>
    </row>
    <row r="283" spans="1:5" ht="12.75">
      <c r="A283" s="69">
        <v>15820</v>
      </c>
      <c r="B283" s="70" t="s">
        <v>8</v>
      </c>
      <c r="C283" s="71" t="s">
        <v>689</v>
      </c>
      <c r="D283" s="70" t="s">
        <v>14</v>
      </c>
      <c r="E283" s="72">
        <v>1</v>
      </c>
    </row>
    <row r="284" spans="1:5" ht="12.75">
      <c r="A284" s="69">
        <v>15822</v>
      </c>
      <c r="B284" s="70" t="s">
        <v>8</v>
      </c>
      <c r="C284" s="71" t="s">
        <v>124</v>
      </c>
      <c r="D284" s="70" t="s">
        <v>14</v>
      </c>
      <c r="E284" s="72">
        <v>1</v>
      </c>
    </row>
    <row r="285" spans="1:5" ht="12.75">
      <c r="A285" s="69">
        <v>15832</v>
      </c>
      <c r="B285" s="70" t="s">
        <v>8</v>
      </c>
      <c r="C285" s="71" t="s">
        <v>125</v>
      </c>
      <c r="D285" s="70" t="s">
        <v>14</v>
      </c>
      <c r="E285" s="72">
        <v>1</v>
      </c>
    </row>
    <row r="286" spans="1:5" ht="12.75">
      <c r="A286" s="69">
        <v>15837</v>
      </c>
      <c r="B286" s="70" t="s">
        <v>8</v>
      </c>
      <c r="C286" s="71" t="s">
        <v>518</v>
      </c>
      <c r="D286" s="70" t="s">
        <v>39</v>
      </c>
      <c r="E286" s="72">
        <v>1</v>
      </c>
    </row>
    <row r="287" spans="1:5" ht="12.75">
      <c r="A287" s="69">
        <v>15839</v>
      </c>
      <c r="B287" s="70" t="s">
        <v>8</v>
      </c>
      <c r="C287" s="71" t="s">
        <v>690</v>
      </c>
      <c r="D287" s="70" t="s">
        <v>14</v>
      </c>
      <c r="E287" s="72">
        <v>1</v>
      </c>
    </row>
    <row r="288" spans="1:5" ht="12.75">
      <c r="A288" s="69">
        <v>15861</v>
      </c>
      <c r="B288" s="70" t="s">
        <v>8</v>
      </c>
      <c r="C288" s="71" t="s">
        <v>519</v>
      </c>
      <c r="D288" s="70" t="s">
        <v>39</v>
      </c>
      <c r="E288" s="72">
        <v>1</v>
      </c>
    </row>
    <row r="289" spans="1:5" ht="12.75">
      <c r="A289" s="69">
        <v>17001</v>
      </c>
      <c r="B289" s="70" t="s">
        <v>9</v>
      </c>
      <c r="C289" s="71" t="s">
        <v>60</v>
      </c>
      <c r="D289" s="70" t="s">
        <v>39</v>
      </c>
      <c r="E289" s="72">
        <v>32</v>
      </c>
    </row>
    <row r="290" spans="1:5" ht="12.75">
      <c r="A290" s="69">
        <v>17001</v>
      </c>
      <c r="B290" s="70" t="s">
        <v>9</v>
      </c>
      <c r="C290" s="71" t="s">
        <v>60</v>
      </c>
      <c r="D290" s="70" t="s">
        <v>6</v>
      </c>
      <c r="E290" s="72">
        <v>9</v>
      </c>
    </row>
    <row r="291" spans="1:5" ht="12.75">
      <c r="A291" s="69">
        <v>17013</v>
      </c>
      <c r="B291" s="70" t="s">
        <v>9</v>
      </c>
      <c r="C291" s="71" t="s">
        <v>520</v>
      </c>
      <c r="D291" s="70" t="s">
        <v>39</v>
      </c>
      <c r="E291" s="72">
        <v>1</v>
      </c>
    </row>
    <row r="292" spans="1:5" ht="12.75">
      <c r="A292" s="69">
        <v>17042</v>
      </c>
      <c r="B292" s="70" t="s">
        <v>9</v>
      </c>
      <c r="C292" s="71" t="s">
        <v>521</v>
      </c>
      <c r="D292" s="70" t="s">
        <v>39</v>
      </c>
      <c r="E292" s="72">
        <v>1</v>
      </c>
    </row>
    <row r="293" spans="1:5" ht="12.75">
      <c r="A293" s="69">
        <v>17050</v>
      </c>
      <c r="B293" s="70" t="s">
        <v>9</v>
      </c>
      <c r="C293" s="71" t="s">
        <v>282</v>
      </c>
      <c r="D293" s="70" t="s">
        <v>33</v>
      </c>
      <c r="E293" s="72">
        <v>1</v>
      </c>
    </row>
    <row r="294" spans="1:5" ht="12.75">
      <c r="A294" s="69">
        <v>17088</v>
      </c>
      <c r="B294" s="70" t="s">
        <v>9</v>
      </c>
      <c r="C294" s="71" t="s">
        <v>284</v>
      </c>
      <c r="D294" s="70" t="s">
        <v>33</v>
      </c>
      <c r="E294" s="72">
        <v>1</v>
      </c>
    </row>
    <row r="295" spans="1:5" ht="12.75">
      <c r="A295" s="69">
        <v>17174</v>
      </c>
      <c r="B295" s="70" t="s">
        <v>9</v>
      </c>
      <c r="C295" s="71" t="s">
        <v>59</v>
      </c>
      <c r="D295" s="70" t="s">
        <v>39</v>
      </c>
      <c r="E295" s="72">
        <v>2</v>
      </c>
    </row>
    <row r="296" spans="1:5" ht="12.75">
      <c r="A296" s="69">
        <v>17174</v>
      </c>
      <c r="B296" s="70" t="s">
        <v>9</v>
      </c>
      <c r="C296" s="71" t="s">
        <v>59</v>
      </c>
      <c r="D296" s="70" t="s">
        <v>6</v>
      </c>
      <c r="E296" s="72">
        <v>1</v>
      </c>
    </row>
    <row r="297" spans="1:5" ht="12.75">
      <c r="A297" s="69">
        <v>17380</v>
      </c>
      <c r="B297" s="70" t="s">
        <v>9</v>
      </c>
      <c r="C297" s="71" t="s">
        <v>522</v>
      </c>
      <c r="D297" s="70" t="s">
        <v>39</v>
      </c>
      <c r="E297" s="72">
        <v>6</v>
      </c>
    </row>
    <row r="298" spans="1:5" ht="12.75">
      <c r="A298" s="69">
        <v>17444</v>
      </c>
      <c r="B298" s="70" t="s">
        <v>9</v>
      </c>
      <c r="C298" s="71" t="s">
        <v>523</v>
      </c>
      <c r="D298" s="70" t="s">
        <v>39</v>
      </c>
      <c r="E298" s="72">
        <v>1</v>
      </c>
    </row>
    <row r="299" spans="1:5" ht="12.75">
      <c r="A299" s="69">
        <v>17486</v>
      </c>
      <c r="B299" s="70" t="s">
        <v>9</v>
      </c>
      <c r="C299" s="71" t="s">
        <v>285</v>
      </c>
      <c r="D299" s="70" t="s">
        <v>33</v>
      </c>
      <c r="E299" s="72">
        <v>1</v>
      </c>
    </row>
    <row r="300" spans="1:5" ht="12.75">
      <c r="A300" s="69">
        <v>17495</v>
      </c>
      <c r="B300" s="70" t="s">
        <v>9</v>
      </c>
      <c r="C300" s="71" t="s">
        <v>286</v>
      </c>
      <c r="D300" s="70" t="s">
        <v>33</v>
      </c>
      <c r="E300" s="72">
        <v>1</v>
      </c>
    </row>
    <row r="301" spans="1:5" ht="12.75">
      <c r="A301" s="69">
        <v>17513</v>
      </c>
      <c r="B301" s="70" t="s">
        <v>9</v>
      </c>
      <c r="C301" s="71" t="s">
        <v>287</v>
      </c>
      <c r="D301" s="70" t="s">
        <v>33</v>
      </c>
      <c r="E301" s="72">
        <v>1</v>
      </c>
    </row>
    <row r="302" spans="1:5" ht="12.75">
      <c r="A302" s="69">
        <v>17513</v>
      </c>
      <c r="B302" s="70" t="s">
        <v>9</v>
      </c>
      <c r="C302" s="71" t="s">
        <v>287</v>
      </c>
      <c r="D302" s="70" t="s">
        <v>39</v>
      </c>
      <c r="E302" s="72">
        <v>1</v>
      </c>
    </row>
    <row r="303" spans="1:5" ht="12.75">
      <c r="A303" s="69">
        <v>17524</v>
      </c>
      <c r="B303" s="70" t="s">
        <v>9</v>
      </c>
      <c r="C303" s="71" t="s">
        <v>283</v>
      </c>
      <c r="D303" s="70" t="s">
        <v>33</v>
      </c>
      <c r="E303" s="72">
        <v>1</v>
      </c>
    </row>
    <row r="304" spans="1:5" ht="12.75">
      <c r="A304" s="69">
        <v>17524</v>
      </c>
      <c r="B304" s="70" t="s">
        <v>9</v>
      </c>
      <c r="C304" s="71" t="s">
        <v>283</v>
      </c>
      <c r="D304" s="70" t="s">
        <v>39</v>
      </c>
      <c r="E304" s="72">
        <v>1</v>
      </c>
    </row>
    <row r="305" spans="1:5" ht="12.75">
      <c r="A305" s="69">
        <v>17524</v>
      </c>
      <c r="B305" s="70" t="s">
        <v>9</v>
      </c>
      <c r="C305" s="71" t="s">
        <v>283</v>
      </c>
      <c r="D305" s="70" t="s">
        <v>33</v>
      </c>
      <c r="E305" s="72">
        <v>1</v>
      </c>
    </row>
    <row r="306" spans="1:5" ht="12.75">
      <c r="A306" s="69">
        <v>17541</v>
      </c>
      <c r="B306" s="70" t="s">
        <v>9</v>
      </c>
      <c r="C306" s="71" t="s">
        <v>126</v>
      </c>
      <c r="D306" s="70" t="s">
        <v>39</v>
      </c>
      <c r="E306" s="72">
        <v>1</v>
      </c>
    </row>
    <row r="307" spans="1:5" ht="12.75">
      <c r="A307" s="69">
        <v>17541</v>
      </c>
      <c r="B307" s="70" t="s">
        <v>9</v>
      </c>
      <c r="C307" s="71" t="s">
        <v>126</v>
      </c>
      <c r="D307" s="70" t="s">
        <v>14</v>
      </c>
      <c r="E307" s="72">
        <v>1</v>
      </c>
    </row>
    <row r="308" spans="1:5" ht="12.75">
      <c r="A308" s="69">
        <v>17665</v>
      </c>
      <c r="B308" s="70" t="s">
        <v>9</v>
      </c>
      <c r="C308" s="71" t="s">
        <v>288</v>
      </c>
      <c r="D308" s="70" t="s">
        <v>33</v>
      </c>
      <c r="E308" s="72">
        <v>1</v>
      </c>
    </row>
    <row r="309" spans="1:5" ht="12.75">
      <c r="A309" s="69">
        <v>17777</v>
      </c>
      <c r="B309" s="70" t="s">
        <v>9</v>
      </c>
      <c r="C309" s="71" t="s">
        <v>289</v>
      </c>
      <c r="D309" s="70" t="s">
        <v>33</v>
      </c>
      <c r="E309" s="72">
        <v>1</v>
      </c>
    </row>
    <row r="310" spans="1:5" ht="12.75">
      <c r="A310" s="69">
        <v>17777</v>
      </c>
      <c r="B310" s="70" t="s">
        <v>9</v>
      </c>
      <c r="C310" s="71" t="s">
        <v>289</v>
      </c>
      <c r="D310" s="70" t="s">
        <v>39</v>
      </c>
      <c r="E310" s="72">
        <v>1</v>
      </c>
    </row>
    <row r="311" spans="1:5" ht="12.75">
      <c r="A311" s="69">
        <v>17867</v>
      </c>
      <c r="B311" s="70" t="s">
        <v>9</v>
      </c>
      <c r="C311" s="71" t="s">
        <v>524</v>
      </c>
      <c r="D311" s="70" t="s">
        <v>39</v>
      </c>
      <c r="E311" s="72">
        <v>1</v>
      </c>
    </row>
    <row r="312" spans="1:5" ht="12.75">
      <c r="A312" s="69">
        <v>17873</v>
      </c>
      <c r="B312" s="70" t="s">
        <v>9</v>
      </c>
      <c r="C312" s="71" t="s">
        <v>525</v>
      </c>
      <c r="D312" s="70" t="s">
        <v>39</v>
      </c>
      <c r="E312" s="72">
        <v>1</v>
      </c>
    </row>
    <row r="313" spans="1:5" ht="12.75">
      <c r="A313" s="69">
        <v>17877</v>
      </c>
      <c r="B313" s="70" t="s">
        <v>9</v>
      </c>
      <c r="C313" s="71" t="s">
        <v>290</v>
      </c>
      <c r="D313" s="70" t="s">
        <v>33</v>
      </c>
      <c r="E313" s="72">
        <v>1</v>
      </c>
    </row>
    <row r="314" spans="1:5" ht="12.75">
      <c r="A314" s="69">
        <v>17877</v>
      </c>
      <c r="B314" s="70" t="s">
        <v>9</v>
      </c>
      <c r="C314" s="71" t="s">
        <v>290</v>
      </c>
      <c r="D314" s="70" t="s">
        <v>39</v>
      </c>
      <c r="E314" s="72">
        <v>1</v>
      </c>
    </row>
    <row r="315" spans="1:5" ht="12.75">
      <c r="A315" s="69">
        <v>18001</v>
      </c>
      <c r="B315" s="70" t="s">
        <v>17</v>
      </c>
      <c r="C315" s="71" t="s">
        <v>527</v>
      </c>
      <c r="D315" s="70" t="s">
        <v>39</v>
      </c>
      <c r="E315" s="72">
        <v>9</v>
      </c>
    </row>
    <row r="316" spans="1:5" ht="12.75">
      <c r="A316" s="69">
        <v>18150</v>
      </c>
      <c r="B316" s="70" t="s">
        <v>17</v>
      </c>
      <c r="C316" s="71" t="s">
        <v>526</v>
      </c>
      <c r="D316" s="70" t="s">
        <v>39</v>
      </c>
      <c r="E316" s="72">
        <v>1</v>
      </c>
    </row>
    <row r="317" spans="1:5" ht="12.75">
      <c r="A317" s="69">
        <v>18205</v>
      </c>
      <c r="B317" s="70" t="s">
        <v>17</v>
      </c>
      <c r="C317" s="71" t="s">
        <v>127</v>
      </c>
      <c r="D317" s="70" t="s">
        <v>14</v>
      </c>
      <c r="E317" s="72">
        <v>1</v>
      </c>
    </row>
    <row r="318" spans="1:5" ht="12.75">
      <c r="A318" s="69">
        <v>18610</v>
      </c>
      <c r="B318" s="70" t="s">
        <v>17</v>
      </c>
      <c r="C318" s="71" t="s">
        <v>128</v>
      </c>
      <c r="D318" s="70" t="s">
        <v>14</v>
      </c>
      <c r="E318" s="72">
        <v>1</v>
      </c>
    </row>
    <row r="319" spans="1:5" ht="12.75">
      <c r="A319" s="69">
        <v>18753</v>
      </c>
      <c r="B319" s="70" t="s">
        <v>17</v>
      </c>
      <c r="C319" s="71" t="s">
        <v>528</v>
      </c>
      <c r="D319" s="70" t="s">
        <v>39</v>
      </c>
      <c r="E319" s="72">
        <v>1</v>
      </c>
    </row>
    <row r="320" spans="1:5" ht="12.75">
      <c r="A320" s="69">
        <v>18785</v>
      </c>
      <c r="B320" s="70" t="s">
        <v>17</v>
      </c>
      <c r="C320" s="71" t="s">
        <v>129</v>
      </c>
      <c r="D320" s="70" t="s">
        <v>14</v>
      </c>
      <c r="E320" s="72">
        <v>1</v>
      </c>
    </row>
    <row r="321" spans="1:5" ht="12.75">
      <c r="A321" s="69">
        <v>19001</v>
      </c>
      <c r="B321" s="70" t="s">
        <v>18</v>
      </c>
      <c r="C321" s="71" t="s">
        <v>536</v>
      </c>
      <c r="D321" s="70" t="s">
        <v>39</v>
      </c>
      <c r="E321" s="72">
        <v>20</v>
      </c>
    </row>
    <row r="322" spans="1:5" ht="12.75">
      <c r="A322" s="69">
        <v>19300</v>
      </c>
      <c r="B322" s="70" t="s">
        <v>18</v>
      </c>
      <c r="C322" s="71" t="s">
        <v>130</v>
      </c>
      <c r="D322" s="70" t="s">
        <v>33</v>
      </c>
      <c r="E322" s="72">
        <v>1</v>
      </c>
    </row>
    <row r="323" spans="1:5" ht="12.75">
      <c r="A323" s="69">
        <v>19300</v>
      </c>
      <c r="B323" s="70" t="s">
        <v>18</v>
      </c>
      <c r="C323" s="71" t="s">
        <v>130</v>
      </c>
      <c r="D323" s="70" t="s">
        <v>14</v>
      </c>
      <c r="E323" s="72">
        <v>1</v>
      </c>
    </row>
    <row r="324" spans="1:5" ht="12.75">
      <c r="A324" s="69">
        <v>19318</v>
      </c>
      <c r="B324" s="70" t="s">
        <v>18</v>
      </c>
      <c r="C324" s="71" t="s">
        <v>292</v>
      </c>
      <c r="D324" s="70" t="s">
        <v>33</v>
      </c>
      <c r="E324" s="72">
        <v>1</v>
      </c>
    </row>
    <row r="325" spans="1:5" ht="12.75">
      <c r="A325" s="69">
        <v>19455</v>
      </c>
      <c r="B325" s="70" t="s">
        <v>18</v>
      </c>
      <c r="C325" s="71" t="s">
        <v>668</v>
      </c>
      <c r="D325" s="70" t="s">
        <v>39</v>
      </c>
      <c r="E325" s="72">
        <v>2</v>
      </c>
    </row>
    <row r="326" spans="1:5" ht="12.75">
      <c r="A326" s="69">
        <v>19532</v>
      </c>
      <c r="B326" s="70" t="s">
        <v>18</v>
      </c>
      <c r="C326" s="71" t="s">
        <v>293</v>
      </c>
      <c r="D326" s="70" t="s">
        <v>33</v>
      </c>
      <c r="E326" s="72">
        <v>1</v>
      </c>
    </row>
    <row r="327" spans="1:5" ht="12.75">
      <c r="A327" s="69">
        <v>19532</v>
      </c>
      <c r="B327" s="70" t="s">
        <v>18</v>
      </c>
      <c r="C327" s="71" t="s">
        <v>293</v>
      </c>
      <c r="D327" s="70" t="s">
        <v>39</v>
      </c>
      <c r="E327" s="72">
        <v>1</v>
      </c>
    </row>
    <row r="328" spans="1:5" ht="12.75">
      <c r="A328" s="69">
        <v>19548</v>
      </c>
      <c r="B328" s="70" t="s">
        <v>18</v>
      </c>
      <c r="C328" s="71" t="s">
        <v>294</v>
      </c>
      <c r="D328" s="70" t="s">
        <v>33</v>
      </c>
      <c r="E328" s="72">
        <v>1</v>
      </c>
    </row>
    <row r="329" spans="1:5" ht="12.75">
      <c r="A329" s="69">
        <v>19548</v>
      </c>
      <c r="B329" s="70" t="s">
        <v>18</v>
      </c>
      <c r="C329" s="71" t="s">
        <v>294</v>
      </c>
      <c r="D329" s="70" t="s">
        <v>39</v>
      </c>
      <c r="E329" s="72">
        <v>2</v>
      </c>
    </row>
    <row r="330" spans="1:5" ht="12.75">
      <c r="A330" s="69">
        <v>19573</v>
      </c>
      <c r="B330" s="70" t="s">
        <v>18</v>
      </c>
      <c r="C330" s="71" t="s">
        <v>537</v>
      </c>
      <c r="D330" s="70" t="s">
        <v>39</v>
      </c>
      <c r="E330" s="72">
        <v>1</v>
      </c>
    </row>
    <row r="331" spans="1:5" ht="12.75">
      <c r="A331" s="69">
        <v>19698</v>
      </c>
      <c r="B331" s="70" t="s">
        <v>18</v>
      </c>
      <c r="C331" s="71" t="s">
        <v>538</v>
      </c>
      <c r="D331" s="70" t="s">
        <v>33</v>
      </c>
      <c r="E331" s="72">
        <v>1</v>
      </c>
    </row>
    <row r="332" spans="1:5" ht="12.75">
      <c r="A332" s="69">
        <v>19698</v>
      </c>
      <c r="B332" s="70" t="s">
        <v>18</v>
      </c>
      <c r="C332" s="71" t="s">
        <v>538</v>
      </c>
      <c r="D332" s="70" t="s">
        <v>39</v>
      </c>
      <c r="E332" s="72">
        <v>2</v>
      </c>
    </row>
    <row r="333" spans="1:5" ht="12.75">
      <c r="A333" s="69">
        <v>19701</v>
      </c>
      <c r="B333" s="70" t="s">
        <v>18</v>
      </c>
      <c r="C333" s="71" t="s">
        <v>131</v>
      </c>
      <c r="D333" s="70" t="s">
        <v>14</v>
      </c>
      <c r="E333" s="72">
        <v>1</v>
      </c>
    </row>
    <row r="334" spans="1:5" ht="12.75">
      <c r="A334" s="69">
        <v>19807</v>
      </c>
      <c r="B334" s="70" t="s">
        <v>18</v>
      </c>
      <c r="C334" s="71" t="s">
        <v>295</v>
      </c>
      <c r="D334" s="70" t="s">
        <v>33</v>
      </c>
      <c r="E334" s="72">
        <v>1</v>
      </c>
    </row>
    <row r="335" spans="1:5" ht="12.75">
      <c r="A335" s="69">
        <v>19807</v>
      </c>
      <c r="B335" s="70" t="s">
        <v>18</v>
      </c>
      <c r="C335" s="71" t="s">
        <v>295</v>
      </c>
      <c r="D335" s="70" t="s">
        <v>39</v>
      </c>
      <c r="E335" s="72">
        <v>1</v>
      </c>
    </row>
    <row r="336" spans="1:5" ht="12.75">
      <c r="A336" s="69">
        <v>20001</v>
      </c>
      <c r="B336" s="70" t="s">
        <v>19</v>
      </c>
      <c r="C336" s="71" t="s">
        <v>540</v>
      </c>
      <c r="D336" s="70" t="s">
        <v>39</v>
      </c>
      <c r="E336" s="72">
        <v>23</v>
      </c>
    </row>
    <row r="337" spans="1:5" ht="12.75">
      <c r="A337" s="69">
        <v>20011</v>
      </c>
      <c r="B337" s="70" t="s">
        <v>19</v>
      </c>
      <c r="C337" s="71" t="s">
        <v>296</v>
      </c>
      <c r="D337" s="70" t="s">
        <v>33</v>
      </c>
      <c r="E337" s="72">
        <v>2</v>
      </c>
    </row>
    <row r="338" spans="1:5" ht="12.75">
      <c r="A338" s="69">
        <v>20011</v>
      </c>
      <c r="B338" s="70" t="s">
        <v>19</v>
      </c>
      <c r="C338" s="71" t="s">
        <v>296</v>
      </c>
      <c r="D338" s="70" t="s">
        <v>39</v>
      </c>
      <c r="E338" s="72">
        <v>4</v>
      </c>
    </row>
    <row r="339" spans="1:5" ht="12.75">
      <c r="A339" s="69">
        <v>20032</v>
      </c>
      <c r="B339" s="70" t="s">
        <v>19</v>
      </c>
      <c r="C339" s="71" t="s">
        <v>297</v>
      </c>
      <c r="D339" s="70" t="s">
        <v>33</v>
      </c>
      <c r="E339" s="72">
        <v>1</v>
      </c>
    </row>
    <row r="340" spans="1:5" ht="12.75">
      <c r="A340" s="69">
        <v>20060</v>
      </c>
      <c r="B340" s="70" t="s">
        <v>19</v>
      </c>
      <c r="C340" s="71" t="s">
        <v>539</v>
      </c>
      <c r="D340" s="70" t="s">
        <v>39</v>
      </c>
      <c r="E340" s="72">
        <v>1</v>
      </c>
    </row>
    <row r="341" spans="1:5" ht="12.75">
      <c r="A341" s="69">
        <v>20178</v>
      </c>
      <c r="B341" s="70" t="s">
        <v>19</v>
      </c>
      <c r="C341" s="71" t="s">
        <v>298</v>
      </c>
      <c r="D341" s="70" t="s">
        <v>33</v>
      </c>
      <c r="E341" s="72">
        <v>1</v>
      </c>
    </row>
    <row r="342" spans="1:5" ht="12.75">
      <c r="A342" s="69">
        <v>20178</v>
      </c>
      <c r="B342" s="70" t="s">
        <v>19</v>
      </c>
      <c r="C342" s="71" t="s">
        <v>298</v>
      </c>
      <c r="D342" s="70" t="s">
        <v>39</v>
      </c>
      <c r="E342" s="72">
        <v>1</v>
      </c>
    </row>
    <row r="343" spans="1:5" ht="12.75">
      <c r="A343" s="69">
        <v>20228</v>
      </c>
      <c r="B343" s="70" t="s">
        <v>19</v>
      </c>
      <c r="C343" s="71" t="s">
        <v>299</v>
      </c>
      <c r="D343" s="70" t="s">
        <v>33</v>
      </c>
      <c r="E343" s="72">
        <v>1</v>
      </c>
    </row>
    <row r="344" spans="1:5" ht="12.75">
      <c r="A344" s="69">
        <v>20238</v>
      </c>
      <c r="B344" s="70" t="s">
        <v>19</v>
      </c>
      <c r="C344" s="71" t="s">
        <v>300</v>
      </c>
      <c r="D344" s="70" t="s">
        <v>33</v>
      </c>
      <c r="E344" s="72">
        <v>1</v>
      </c>
    </row>
    <row r="345" spans="1:5" ht="12.75">
      <c r="A345" s="69">
        <v>20250</v>
      </c>
      <c r="B345" s="70" t="s">
        <v>19</v>
      </c>
      <c r="C345" s="71" t="s">
        <v>132</v>
      </c>
      <c r="D345" s="70" t="s">
        <v>33</v>
      </c>
      <c r="E345" s="72">
        <v>1</v>
      </c>
    </row>
    <row r="346" spans="1:5" ht="12.75">
      <c r="A346" s="69">
        <v>20250</v>
      </c>
      <c r="B346" s="70" t="s">
        <v>19</v>
      </c>
      <c r="C346" s="71" t="s">
        <v>132</v>
      </c>
      <c r="D346" s="70" t="s">
        <v>39</v>
      </c>
      <c r="E346" s="72">
        <v>1</v>
      </c>
    </row>
    <row r="347" spans="1:5" ht="12.75">
      <c r="A347" s="69">
        <v>20250</v>
      </c>
      <c r="B347" s="70" t="s">
        <v>19</v>
      </c>
      <c r="C347" s="71" t="s">
        <v>132</v>
      </c>
      <c r="D347" s="70" t="s">
        <v>14</v>
      </c>
      <c r="E347" s="72">
        <v>1</v>
      </c>
    </row>
    <row r="348" spans="1:5" ht="12.75">
      <c r="A348" s="69">
        <v>20310</v>
      </c>
      <c r="B348" s="70" t="s">
        <v>19</v>
      </c>
      <c r="C348" s="71" t="s">
        <v>133</v>
      </c>
      <c r="D348" s="70" t="s">
        <v>14</v>
      </c>
      <c r="E348" s="72">
        <v>1</v>
      </c>
    </row>
    <row r="349" spans="1:5" ht="12.75">
      <c r="A349" s="69">
        <v>20383</v>
      </c>
      <c r="B349" s="70" t="s">
        <v>19</v>
      </c>
      <c r="C349" s="71" t="s">
        <v>301</v>
      </c>
      <c r="D349" s="70" t="s">
        <v>33</v>
      </c>
      <c r="E349" s="72">
        <v>1</v>
      </c>
    </row>
    <row r="350" spans="1:5" ht="12.75">
      <c r="A350" s="69">
        <v>20517</v>
      </c>
      <c r="B350" s="70" t="s">
        <v>19</v>
      </c>
      <c r="C350" s="71" t="s">
        <v>691</v>
      </c>
      <c r="D350" s="70" t="s">
        <v>33</v>
      </c>
      <c r="E350" s="72">
        <v>1</v>
      </c>
    </row>
    <row r="351" spans="1:5" ht="12.75">
      <c r="A351" s="69">
        <v>20517</v>
      </c>
      <c r="B351" s="70" t="s">
        <v>19</v>
      </c>
      <c r="C351" s="71" t="s">
        <v>691</v>
      </c>
      <c r="D351" s="70" t="s">
        <v>14</v>
      </c>
      <c r="E351" s="72">
        <v>1</v>
      </c>
    </row>
    <row r="352" spans="1:5" ht="12.75">
      <c r="A352" s="69">
        <v>20550</v>
      </c>
      <c r="B352" s="70" t="s">
        <v>19</v>
      </c>
      <c r="C352" s="71" t="s">
        <v>302</v>
      </c>
      <c r="D352" s="70" t="s">
        <v>33</v>
      </c>
      <c r="E352" s="72">
        <v>1</v>
      </c>
    </row>
    <row r="353" spans="1:5" ht="12.75">
      <c r="A353" s="69">
        <v>20570</v>
      </c>
      <c r="B353" s="70" t="s">
        <v>19</v>
      </c>
      <c r="C353" s="71" t="s">
        <v>134</v>
      </c>
      <c r="D353" s="70" t="s">
        <v>14</v>
      </c>
      <c r="E353" s="72">
        <v>1</v>
      </c>
    </row>
    <row r="354" spans="1:5" ht="12.75">
      <c r="A354" s="69">
        <v>20614</v>
      </c>
      <c r="B354" s="70" t="s">
        <v>19</v>
      </c>
      <c r="C354" s="71" t="s">
        <v>303</v>
      </c>
      <c r="D354" s="70" t="s">
        <v>33</v>
      </c>
      <c r="E354" s="72">
        <v>1</v>
      </c>
    </row>
    <row r="355" spans="1:5" ht="12.75">
      <c r="A355" s="69">
        <v>20710</v>
      </c>
      <c r="B355" s="70" t="s">
        <v>19</v>
      </c>
      <c r="C355" s="71" t="s">
        <v>304</v>
      </c>
      <c r="D355" s="70" t="s">
        <v>33</v>
      </c>
      <c r="E355" s="72">
        <v>1</v>
      </c>
    </row>
    <row r="356" spans="1:5" ht="12.75">
      <c r="A356" s="69">
        <v>20710</v>
      </c>
      <c r="B356" s="70" t="s">
        <v>19</v>
      </c>
      <c r="C356" s="71" t="s">
        <v>304</v>
      </c>
      <c r="D356" s="70" t="s">
        <v>39</v>
      </c>
      <c r="E356" s="72">
        <v>2</v>
      </c>
    </row>
    <row r="357" spans="1:5" ht="12.75">
      <c r="A357" s="69">
        <v>20770</v>
      </c>
      <c r="B357" s="70" t="s">
        <v>19</v>
      </c>
      <c r="C357" s="71" t="s">
        <v>135</v>
      </c>
      <c r="D357" s="70" t="s">
        <v>33</v>
      </c>
      <c r="E357" s="72">
        <v>1</v>
      </c>
    </row>
    <row r="358" spans="1:5" ht="12.75">
      <c r="A358" s="69">
        <v>20770</v>
      </c>
      <c r="B358" s="70" t="s">
        <v>19</v>
      </c>
      <c r="C358" s="71" t="s">
        <v>135</v>
      </c>
      <c r="D358" s="70" t="s">
        <v>14</v>
      </c>
      <c r="E358" s="72">
        <v>1</v>
      </c>
    </row>
    <row r="359" spans="1:5" ht="12.75">
      <c r="A359" s="69">
        <v>23001</v>
      </c>
      <c r="B359" s="70" t="s">
        <v>21</v>
      </c>
      <c r="C359" s="71" t="s">
        <v>141</v>
      </c>
      <c r="D359" s="70" t="s">
        <v>39</v>
      </c>
      <c r="E359" s="72">
        <v>12</v>
      </c>
    </row>
    <row r="360" spans="1:5" ht="12.75">
      <c r="A360" s="69">
        <v>23001</v>
      </c>
      <c r="B360" s="70" t="s">
        <v>21</v>
      </c>
      <c r="C360" s="71" t="s">
        <v>141</v>
      </c>
      <c r="D360" s="70" t="s">
        <v>14</v>
      </c>
      <c r="E360" s="72">
        <v>1</v>
      </c>
    </row>
    <row r="361" spans="1:5" ht="12.75">
      <c r="A361" s="69">
        <v>23068</v>
      </c>
      <c r="B361" s="70" t="s">
        <v>21</v>
      </c>
      <c r="C361" s="71" t="s">
        <v>543</v>
      </c>
      <c r="D361" s="70" t="s">
        <v>39</v>
      </c>
      <c r="E361" s="72">
        <v>1</v>
      </c>
    </row>
    <row r="362" spans="1:5" ht="12.75">
      <c r="A362" s="69">
        <v>23079</v>
      </c>
      <c r="B362" s="70" t="s">
        <v>21</v>
      </c>
      <c r="C362" s="71" t="s">
        <v>307</v>
      </c>
      <c r="D362" s="70" t="s">
        <v>33</v>
      </c>
      <c r="E362" s="72">
        <v>1</v>
      </c>
    </row>
    <row r="363" spans="1:5" ht="12.75">
      <c r="A363" s="69">
        <v>23162</v>
      </c>
      <c r="B363" s="70" t="s">
        <v>21</v>
      </c>
      <c r="C363" s="71" t="s">
        <v>451</v>
      </c>
      <c r="D363" s="70" t="s">
        <v>39</v>
      </c>
      <c r="E363" s="72">
        <v>4</v>
      </c>
    </row>
    <row r="364" spans="1:5" ht="12.75">
      <c r="A364" s="69">
        <v>23162</v>
      </c>
      <c r="B364" s="70" t="s">
        <v>21</v>
      </c>
      <c r="C364" s="71" t="s">
        <v>451</v>
      </c>
      <c r="D364" s="70" t="s">
        <v>38</v>
      </c>
      <c r="E364" s="72">
        <v>1</v>
      </c>
    </row>
    <row r="365" spans="1:5" ht="12.75">
      <c r="A365" s="69">
        <v>23182</v>
      </c>
      <c r="B365" s="70" t="s">
        <v>21</v>
      </c>
      <c r="C365" s="71" t="s">
        <v>308</v>
      </c>
      <c r="D365" s="70" t="s">
        <v>33</v>
      </c>
      <c r="E365" s="72">
        <v>1</v>
      </c>
    </row>
    <row r="366" spans="1:5" ht="12.75">
      <c r="A366" s="69">
        <v>23182</v>
      </c>
      <c r="B366" s="70" t="s">
        <v>21</v>
      </c>
      <c r="C366" s="71" t="s">
        <v>308</v>
      </c>
      <c r="D366" s="70" t="s">
        <v>39</v>
      </c>
      <c r="E366" s="72">
        <v>1</v>
      </c>
    </row>
    <row r="367" spans="1:5" ht="12.75">
      <c r="A367" s="69">
        <v>23182</v>
      </c>
      <c r="B367" s="70" t="s">
        <v>21</v>
      </c>
      <c r="C367" s="71" t="s">
        <v>308</v>
      </c>
      <c r="D367" s="70" t="s">
        <v>38</v>
      </c>
      <c r="E367" s="72">
        <v>1</v>
      </c>
    </row>
    <row r="368" spans="1:5" ht="12.75">
      <c r="A368" s="69">
        <v>23189</v>
      </c>
      <c r="B368" s="70" t="s">
        <v>21</v>
      </c>
      <c r="C368" s="71" t="s">
        <v>309</v>
      </c>
      <c r="D368" s="70" t="s">
        <v>33</v>
      </c>
      <c r="E368" s="72">
        <v>1</v>
      </c>
    </row>
    <row r="369" spans="1:5" ht="12.75">
      <c r="A369" s="69">
        <v>23189</v>
      </c>
      <c r="B369" s="70" t="s">
        <v>21</v>
      </c>
      <c r="C369" s="71" t="s">
        <v>309</v>
      </c>
      <c r="D369" s="70" t="s">
        <v>39</v>
      </c>
      <c r="E369" s="72">
        <v>1</v>
      </c>
    </row>
    <row r="370" spans="1:5" ht="12.75">
      <c r="A370" s="69">
        <v>23300</v>
      </c>
      <c r="B370" s="70" t="s">
        <v>21</v>
      </c>
      <c r="C370" s="71" t="s">
        <v>139</v>
      </c>
      <c r="D370" s="70" t="s">
        <v>14</v>
      </c>
      <c r="E370" s="72">
        <v>1</v>
      </c>
    </row>
    <row r="371" spans="1:5" ht="12.75">
      <c r="A371" s="69">
        <v>23350</v>
      </c>
      <c r="B371" s="70" t="s">
        <v>21</v>
      </c>
      <c r="C371" s="71" t="s">
        <v>140</v>
      </c>
      <c r="D371" s="70" t="s">
        <v>33</v>
      </c>
      <c r="E371" s="72">
        <v>1</v>
      </c>
    </row>
    <row r="372" spans="1:5" ht="12.75">
      <c r="A372" s="69">
        <v>23350</v>
      </c>
      <c r="B372" s="70" t="s">
        <v>21</v>
      </c>
      <c r="C372" s="71" t="s">
        <v>140</v>
      </c>
      <c r="D372" s="70" t="s">
        <v>14</v>
      </c>
      <c r="E372" s="72">
        <v>1</v>
      </c>
    </row>
    <row r="373" spans="1:5" ht="12.75">
      <c r="A373" s="69">
        <v>23417</v>
      </c>
      <c r="B373" s="70" t="s">
        <v>21</v>
      </c>
      <c r="C373" s="71" t="s">
        <v>544</v>
      </c>
      <c r="D373" s="70" t="s">
        <v>39</v>
      </c>
      <c r="E373" s="72">
        <v>2</v>
      </c>
    </row>
    <row r="374" spans="1:5" ht="12.75">
      <c r="A374" s="69">
        <v>23466</v>
      </c>
      <c r="B374" s="70" t="s">
        <v>21</v>
      </c>
      <c r="C374" s="71" t="s">
        <v>452</v>
      </c>
      <c r="D374" s="70" t="s">
        <v>39</v>
      </c>
      <c r="E374" s="72">
        <v>2</v>
      </c>
    </row>
    <row r="375" spans="1:5" ht="12.75">
      <c r="A375" s="69">
        <v>23466</v>
      </c>
      <c r="B375" s="70" t="s">
        <v>21</v>
      </c>
      <c r="C375" s="71" t="s">
        <v>452</v>
      </c>
      <c r="D375" s="70" t="s">
        <v>38</v>
      </c>
      <c r="E375" s="72">
        <v>1</v>
      </c>
    </row>
    <row r="376" spans="1:5" ht="12.75">
      <c r="A376" s="69">
        <v>23555</v>
      </c>
      <c r="B376" s="70" t="s">
        <v>21</v>
      </c>
      <c r="C376" s="71" t="s">
        <v>545</v>
      </c>
      <c r="D376" s="70" t="s">
        <v>39</v>
      </c>
      <c r="E376" s="72">
        <v>3</v>
      </c>
    </row>
    <row r="377" spans="1:5" ht="12.75">
      <c r="A377" s="69">
        <v>23570</v>
      </c>
      <c r="B377" s="70" t="s">
        <v>21</v>
      </c>
      <c r="C377" s="71" t="s">
        <v>310</v>
      </c>
      <c r="D377" s="70" t="s">
        <v>33</v>
      </c>
      <c r="E377" s="72">
        <v>1</v>
      </c>
    </row>
    <row r="378" spans="1:5" ht="12.75">
      <c r="A378" s="69">
        <v>23580</v>
      </c>
      <c r="B378" s="70" t="s">
        <v>21</v>
      </c>
      <c r="C378" s="71" t="s">
        <v>546</v>
      </c>
      <c r="D378" s="70" t="s">
        <v>33</v>
      </c>
      <c r="E378" s="72">
        <v>1</v>
      </c>
    </row>
    <row r="379" spans="1:5" ht="12.75">
      <c r="A379" s="69">
        <v>23580</v>
      </c>
      <c r="B379" s="70" t="s">
        <v>21</v>
      </c>
      <c r="C379" s="71" t="s">
        <v>546</v>
      </c>
      <c r="D379" s="70" t="s">
        <v>39</v>
      </c>
      <c r="E379" s="72">
        <v>1</v>
      </c>
    </row>
    <row r="380" spans="1:5" ht="12.75">
      <c r="A380" s="69">
        <v>23660</v>
      </c>
      <c r="B380" s="70" t="s">
        <v>21</v>
      </c>
      <c r="C380" s="71" t="s">
        <v>547</v>
      </c>
      <c r="D380" s="70" t="s">
        <v>39</v>
      </c>
      <c r="E380" s="72">
        <v>3</v>
      </c>
    </row>
    <row r="381" spans="1:5" ht="12.75">
      <c r="A381" s="69">
        <v>23670</v>
      </c>
      <c r="B381" s="70" t="s">
        <v>21</v>
      </c>
      <c r="C381" s="71" t="s">
        <v>311</v>
      </c>
      <c r="D381" s="70" t="s">
        <v>33</v>
      </c>
      <c r="E381" s="72">
        <v>1</v>
      </c>
    </row>
    <row r="382" spans="1:5" ht="12.75">
      <c r="A382" s="69">
        <v>23670</v>
      </c>
      <c r="B382" s="70" t="s">
        <v>21</v>
      </c>
      <c r="C382" s="71" t="s">
        <v>311</v>
      </c>
      <c r="D382" s="70" t="s">
        <v>39</v>
      </c>
      <c r="E382" s="72">
        <v>1</v>
      </c>
    </row>
    <row r="383" spans="1:5" ht="12.75">
      <c r="A383" s="69">
        <v>23670</v>
      </c>
      <c r="B383" s="70" t="s">
        <v>21</v>
      </c>
      <c r="C383" s="71" t="s">
        <v>311</v>
      </c>
      <c r="D383" s="70" t="s">
        <v>38</v>
      </c>
      <c r="E383" s="72">
        <v>1</v>
      </c>
    </row>
    <row r="384" spans="1:5" ht="12.75">
      <c r="A384" s="69">
        <v>23672</v>
      </c>
      <c r="B384" s="70" t="s">
        <v>21</v>
      </c>
      <c r="C384" s="71" t="s">
        <v>312</v>
      </c>
      <c r="D384" s="70" t="s">
        <v>33</v>
      </c>
      <c r="E384" s="72">
        <v>1</v>
      </c>
    </row>
    <row r="385" spans="1:5" ht="12.75">
      <c r="A385" s="69">
        <v>23672</v>
      </c>
      <c r="B385" s="70" t="s">
        <v>21</v>
      </c>
      <c r="C385" s="71" t="s">
        <v>312</v>
      </c>
      <c r="D385" s="70" t="s">
        <v>38</v>
      </c>
      <c r="E385" s="72">
        <v>1</v>
      </c>
    </row>
    <row r="386" spans="1:5" ht="12.75">
      <c r="A386" s="69">
        <v>23686</v>
      </c>
      <c r="B386" s="70" t="s">
        <v>21</v>
      </c>
      <c r="C386" s="71" t="s">
        <v>313</v>
      </c>
      <c r="D386" s="70" t="s">
        <v>33</v>
      </c>
      <c r="E386" s="72">
        <v>1</v>
      </c>
    </row>
    <row r="387" spans="1:5" ht="12.75">
      <c r="A387" s="69">
        <v>23807</v>
      </c>
      <c r="B387" s="70" t="s">
        <v>21</v>
      </c>
      <c r="C387" s="71" t="s">
        <v>314</v>
      </c>
      <c r="D387" s="70" t="s">
        <v>33</v>
      </c>
      <c r="E387" s="72">
        <v>1</v>
      </c>
    </row>
    <row r="388" spans="1:5" ht="12.75">
      <c r="A388" s="69">
        <v>23807</v>
      </c>
      <c r="B388" s="70" t="s">
        <v>21</v>
      </c>
      <c r="C388" s="71" t="s">
        <v>314</v>
      </c>
      <c r="D388" s="70" t="s">
        <v>39</v>
      </c>
      <c r="E388" s="72">
        <v>1</v>
      </c>
    </row>
    <row r="389" spans="1:5" ht="12.75">
      <c r="A389" s="69">
        <v>23855</v>
      </c>
      <c r="B389" s="70" t="s">
        <v>21</v>
      </c>
      <c r="C389" s="71" t="s">
        <v>315</v>
      </c>
      <c r="D389" s="70" t="s">
        <v>33</v>
      </c>
      <c r="E389" s="72">
        <v>1</v>
      </c>
    </row>
    <row r="390" spans="1:5" ht="12.75">
      <c r="A390" s="69">
        <v>25001</v>
      </c>
      <c r="B390" s="70" t="s">
        <v>10</v>
      </c>
      <c r="C390" s="71" t="s">
        <v>316</v>
      </c>
      <c r="D390" s="70" t="s">
        <v>33</v>
      </c>
      <c r="E390" s="72">
        <v>1</v>
      </c>
    </row>
    <row r="391" spans="1:5" ht="12.75">
      <c r="A391" s="69">
        <v>25001</v>
      </c>
      <c r="B391" s="70" t="s">
        <v>10</v>
      </c>
      <c r="C391" s="71" t="s">
        <v>316</v>
      </c>
      <c r="D391" s="70" t="s">
        <v>39</v>
      </c>
      <c r="E391" s="72">
        <v>3</v>
      </c>
    </row>
    <row r="392" spans="1:5" ht="12.75">
      <c r="A392" s="69">
        <v>25019</v>
      </c>
      <c r="B392" s="70" t="s">
        <v>10</v>
      </c>
      <c r="C392" s="71" t="s">
        <v>142</v>
      </c>
      <c r="D392" s="70" t="s">
        <v>14</v>
      </c>
      <c r="E392" s="72">
        <v>1</v>
      </c>
    </row>
    <row r="393" spans="1:5" ht="12.75">
      <c r="A393" s="69">
        <v>25035</v>
      </c>
      <c r="B393" s="70" t="s">
        <v>10</v>
      </c>
      <c r="C393" s="71" t="s">
        <v>317</v>
      </c>
      <c r="D393" s="70" t="s">
        <v>33</v>
      </c>
      <c r="E393" s="72">
        <v>1</v>
      </c>
    </row>
    <row r="394" spans="1:5" ht="12.75">
      <c r="A394" s="69">
        <v>25035</v>
      </c>
      <c r="B394" s="70" t="s">
        <v>10</v>
      </c>
      <c r="C394" s="71" t="s">
        <v>317</v>
      </c>
      <c r="D394" s="70" t="s">
        <v>39</v>
      </c>
      <c r="E394" s="72">
        <v>2</v>
      </c>
    </row>
    <row r="395" spans="1:5" ht="12.75">
      <c r="A395" s="69">
        <v>25040</v>
      </c>
      <c r="B395" s="70" t="s">
        <v>10</v>
      </c>
      <c r="C395" s="71" t="s">
        <v>318</v>
      </c>
      <c r="D395" s="70" t="s">
        <v>33</v>
      </c>
      <c r="E395" s="72">
        <v>1</v>
      </c>
    </row>
    <row r="396" spans="1:5" ht="12.75">
      <c r="A396" s="69">
        <v>25040</v>
      </c>
      <c r="B396" s="70" t="s">
        <v>10</v>
      </c>
      <c r="C396" s="71" t="s">
        <v>318</v>
      </c>
      <c r="D396" s="70" t="s">
        <v>39</v>
      </c>
      <c r="E396" s="72">
        <v>1</v>
      </c>
    </row>
    <row r="397" spans="1:5" ht="12.75">
      <c r="A397" s="69">
        <v>25053</v>
      </c>
      <c r="B397" s="70" t="s">
        <v>10</v>
      </c>
      <c r="C397" s="71" t="s">
        <v>319</v>
      </c>
      <c r="D397" s="70" t="s">
        <v>33</v>
      </c>
      <c r="E397" s="72">
        <v>1</v>
      </c>
    </row>
    <row r="398" spans="1:5" ht="12.75">
      <c r="A398" s="69">
        <v>25099</v>
      </c>
      <c r="B398" s="70" t="s">
        <v>10</v>
      </c>
      <c r="C398" s="71" t="s">
        <v>143</v>
      </c>
      <c r="D398" s="70" t="s">
        <v>33</v>
      </c>
      <c r="E398" s="72">
        <v>1</v>
      </c>
    </row>
    <row r="399" spans="1:5" ht="12.75">
      <c r="A399" s="69">
        <v>25099</v>
      </c>
      <c r="B399" s="70" t="s">
        <v>10</v>
      </c>
      <c r="C399" s="71" t="s">
        <v>143</v>
      </c>
      <c r="D399" s="70" t="s">
        <v>39</v>
      </c>
      <c r="E399" s="72">
        <v>1</v>
      </c>
    </row>
    <row r="400" spans="1:5" ht="12.75">
      <c r="A400" s="69">
        <v>25099</v>
      </c>
      <c r="B400" s="70" t="s">
        <v>10</v>
      </c>
      <c r="C400" s="71" t="s">
        <v>143</v>
      </c>
      <c r="D400" s="70" t="s">
        <v>14</v>
      </c>
      <c r="E400" s="72">
        <v>1</v>
      </c>
    </row>
    <row r="401" spans="1:5" ht="12.75">
      <c r="A401" s="69">
        <v>25123</v>
      </c>
      <c r="B401" s="70" t="s">
        <v>10</v>
      </c>
      <c r="C401" s="71" t="s">
        <v>320</v>
      </c>
      <c r="D401" s="70" t="s">
        <v>33</v>
      </c>
      <c r="E401" s="72">
        <v>1</v>
      </c>
    </row>
    <row r="402" spans="1:5" ht="12.75">
      <c r="A402" s="69">
        <v>25123</v>
      </c>
      <c r="B402" s="70" t="s">
        <v>10</v>
      </c>
      <c r="C402" s="71" t="s">
        <v>320</v>
      </c>
      <c r="D402" s="70" t="s">
        <v>39</v>
      </c>
      <c r="E402" s="72">
        <v>1</v>
      </c>
    </row>
    <row r="403" spans="1:5" ht="12.75">
      <c r="A403" s="69">
        <v>25126</v>
      </c>
      <c r="B403" s="70" t="s">
        <v>10</v>
      </c>
      <c r="C403" s="71" t="s">
        <v>321</v>
      </c>
      <c r="D403" s="70" t="s">
        <v>33</v>
      </c>
      <c r="E403" s="72">
        <v>1</v>
      </c>
    </row>
    <row r="404" spans="1:5" ht="12.75">
      <c r="A404" s="69">
        <v>25126</v>
      </c>
      <c r="B404" s="70" t="s">
        <v>10</v>
      </c>
      <c r="C404" s="71" t="s">
        <v>321</v>
      </c>
      <c r="D404" s="70" t="s">
        <v>39</v>
      </c>
      <c r="E404" s="72">
        <v>5</v>
      </c>
    </row>
    <row r="405" spans="1:5" ht="12.75">
      <c r="A405" s="69">
        <v>25151</v>
      </c>
      <c r="B405" s="70" t="s">
        <v>10</v>
      </c>
      <c r="C405" s="71" t="s">
        <v>550</v>
      </c>
      <c r="D405" s="70" t="s">
        <v>39</v>
      </c>
      <c r="E405" s="72">
        <v>4</v>
      </c>
    </row>
    <row r="406" spans="1:5" ht="12.75">
      <c r="A406" s="69">
        <v>25154</v>
      </c>
      <c r="B406" s="70" t="s">
        <v>10</v>
      </c>
      <c r="C406" s="71" t="s">
        <v>322</v>
      </c>
      <c r="D406" s="70" t="s">
        <v>33</v>
      </c>
      <c r="E406" s="72">
        <v>1</v>
      </c>
    </row>
    <row r="407" spans="1:5" ht="12.75">
      <c r="A407" s="69">
        <v>25175</v>
      </c>
      <c r="B407" s="70" t="s">
        <v>10</v>
      </c>
      <c r="C407" s="71" t="s">
        <v>224</v>
      </c>
      <c r="D407" s="70" t="s">
        <v>32</v>
      </c>
      <c r="E407" s="72">
        <v>1</v>
      </c>
    </row>
    <row r="408" spans="1:5" ht="12.75">
      <c r="A408" s="69">
        <v>25175</v>
      </c>
      <c r="B408" s="70" t="s">
        <v>10</v>
      </c>
      <c r="C408" s="71" t="s">
        <v>224</v>
      </c>
      <c r="D408" s="70" t="s">
        <v>39</v>
      </c>
      <c r="E408" s="72">
        <v>31</v>
      </c>
    </row>
    <row r="409" spans="1:5" ht="12.75">
      <c r="A409" s="69">
        <v>25175</v>
      </c>
      <c r="B409" s="70" t="s">
        <v>10</v>
      </c>
      <c r="C409" s="71" t="s">
        <v>224</v>
      </c>
      <c r="D409" s="70" t="s">
        <v>443</v>
      </c>
      <c r="E409" s="72">
        <v>1</v>
      </c>
    </row>
    <row r="410" spans="1:5" ht="12.75">
      <c r="A410" s="69">
        <v>25181</v>
      </c>
      <c r="B410" s="70" t="s">
        <v>10</v>
      </c>
      <c r="C410" s="71" t="s">
        <v>551</v>
      </c>
      <c r="D410" s="70" t="s">
        <v>39</v>
      </c>
      <c r="E410" s="72">
        <v>1</v>
      </c>
    </row>
    <row r="411" spans="1:5" ht="12.75">
      <c r="A411" s="69">
        <v>25183</v>
      </c>
      <c r="B411" s="70" t="s">
        <v>10</v>
      </c>
      <c r="C411" s="71" t="s">
        <v>323</v>
      </c>
      <c r="D411" s="70" t="s">
        <v>33</v>
      </c>
      <c r="E411" s="72">
        <v>1</v>
      </c>
    </row>
    <row r="412" spans="1:5" ht="12.75">
      <c r="A412" s="69">
        <v>25183</v>
      </c>
      <c r="B412" s="70" t="s">
        <v>10</v>
      </c>
      <c r="C412" s="71" t="s">
        <v>323</v>
      </c>
      <c r="D412" s="70" t="s">
        <v>39</v>
      </c>
      <c r="E412" s="72">
        <v>3</v>
      </c>
    </row>
    <row r="413" spans="1:5" ht="12.75">
      <c r="A413" s="69">
        <v>25200</v>
      </c>
      <c r="B413" s="70" t="s">
        <v>10</v>
      </c>
      <c r="C413" s="71" t="s">
        <v>552</v>
      </c>
      <c r="D413" s="70" t="s">
        <v>39</v>
      </c>
      <c r="E413" s="72">
        <v>1</v>
      </c>
    </row>
    <row r="414" spans="1:5" ht="12.75">
      <c r="A414" s="69">
        <v>25214</v>
      </c>
      <c r="B414" s="70" t="s">
        <v>10</v>
      </c>
      <c r="C414" s="71" t="s">
        <v>324</v>
      </c>
      <c r="D414" s="70" t="s">
        <v>33</v>
      </c>
      <c r="E414" s="72">
        <v>1</v>
      </c>
    </row>
    <row r="415" spans="1:5" ht="12.75">
      <c r="A415" s="69">
        <v>25214</v>
      </c>
      <c r="B415" s="70" t="s">
        <v>10</v>
      </c>
      <c r="C415" s="71" t="s">
        <v>324</v>
      </c>
      <c r="D415" s="70" t="s">
        <v>39</v>
      </c>
      <c r="E415" s="72">
        <v>3</v>
      </c>
    </row>
    <row r="416" spans="1:5" ht="12.75">
      <c r="A416" s="69">
        <v>25224</v>
      </c>
      <c r="B416" s="70" t="s">
        <v>10</v>
      </c>
      <c r="C416" s="71" t="s">
        <v>325</v>
      </c>
      <c r="D416" s="70" t="s">
        <v>33</v>
      </c>
      <c r="E416" s="72">
        <v>1</v>
      </c>
    </row>
    <row r="417" spans="1:5" ht="12.75">
      <c r="A417" s="69">
        <v>25224</v>
      </c>
      <c r="B417" s="70" t="s">
        <v>10</v>
      </c>
      <c r="C417" s="71" t="s">
        <v>325</v>
      </c>
      <c r="D417" s="70" t="s">
        <v>39</v>
      </c>
      <c r="E417" s="72">
        <v>1</v>
      </c>
    </row>
    <row r="418" spans="1:5" ht="12.75">
      <c r="A418" s="69">
        <v>25245</v>
      </c>
      <c r="B418" s="70" t="s">
        <v>10</v>
      </c>
      <c r="C418" s="71" t="s">
        <v>553</v>
      </c>
      <c r="D418" s="70" t="s">
        <v>39</v>
      </c>
      <c r="E418" s="72">
        <v>3</v>
      </c>
    </row>
    <row r="419" spans="1:5" ht="12.75">
      <c r="A419" s="69">
        <v>25258</v>
      </c>
      <c r="B419" s="70" t="s">
        <v>10</v>
      </c>
      <c r="C419" s="71" t="s">
        <v>692</v>
      </c>
      <c r="D419" s="70" t="s">
        <v>14</v>
      </c>
      <c r="E419" s="72">
        <v>1</v>
      </c>
    </row>
    <row r="420" spans="1:5" ht="12.75">
      <c r="A420" s="69">
        <v>25260</v>
      </c>
      <c r="B420" s="70" t="s">
        <v>10</v>
      </c>
      <c r="C420" s="71" t="s">
        <v>554</v>
      </c>
      <c r="D420" s="70" t="s">
        <v>39</v>
      </c>
      <c r="E420" s="72">
        <v>1</v>
      </c>
    </row>
    <row r="421" spans="1:5" ht="12.75">
      <c r="A421" s="69">
        <v>25269</v>
      </c>
      <c r="B421" s="70" t="s">
        <v>10</v>
      </c>
      <c r="C421" s="71" t="s">
        <v>225</v>
      </c>
      <c r="D421" s="70" t="s">
        <v>32</v>
      </c>
      <c r="E421" s="72">
        <v>1</v>
      </c>
    </row>
    <row r="422" spans="1:5" ht="12.75">
      <c r="A422" s="69">
        <v>25269</v>
      </c>
      <c r="B422" s="70" t="s">
        <v>10</v>
      </c>
      <c r="C422" s="71" t="s">
        <v>225</v>
      </c>
      <c r="D422" s="70" t="s">
        <v>33</v>
      </c>
      <c r="E422" s="72">
        <v>1</v>
      </c>
    </row>
    <row r="423" spans="1:5" ht="12.75">
      <c r="A423" s="69">
        <v>25269</v>
      </c>
      <c r="B423" s="70" t="s">
        <v>10</v>
      </c>
      <c r="C423" s="71" t="s">
        <v>225</v>
      </c>
      <c r="D423" s="70" t="s">
        <v>39</v>
      </c>
      <c r="E423" s="72">
        <v>12</v>
      </c>
    </row>
    <row r="424" spans="1:5" ht="12.75">
      <c r="A424" s="69">
        <v>25269</v>
      </c>
      <c r="B424" s="70" t="s">
        <v>10</v>
      </c>
      <c r="C424" s="71" t="s">
        <v>225</v>
      </c>
      <c r="D424" s="70" t="s">
        <v>443</v>
      </c>
      <c r="E424" s="72">
        <v>1</v>
      </c>
    </row>
    <row r="425" spans="1:5" ht="12.75">
      <c r="A425" s="69">
        <v>25269</v>
      </c>
      <c r="B425" s="70" t="s">
        <v>10</v>
      </c>
      <c r="C425" s="71" t="s">
        <v>225</v>
      </c>
      <c r="D425" s="70" t="s">
        <v>6</v>
      </c>
      <c r="E425" s="72">
        <v>1</v>
      </c>
    </row>
    <row r="426" spans="1:5" ht="12.75">
      <c r="A426" s="69">
        <v>25279</v>
      </c>
      <c r="B426" s="70" t="s">
        <v>10</v>
      </c>
      <c r="C426" s="71" t="s">
        <v>555</v>
      </c>
      <c r="D426" s="70" t="s">
        <v>39</v>
      </c>
      <c r="E426" s="72">
        <v>1</v>
      </c>
    </row>
    <row r="427" spans="1:5" ht="12.75">
      <c r="A427" s="69">
        <v>25281</v>
      </c>
      <c r="B427" s="70" t="s">
        <v>10</v>
      </c>
      <c r="C427" s="71" t="s">
        <v>556</v>
      </c>
      <c r="D427" s="70" t="s">
        <v>39</v>
      </c>
      <c r="E427" s="72">
        <v>1</v>
      </c>
    </row>
    <row r="428" spans="1:5" ht="12.75">
      <c r="A428" s="69">
        <v>25286</v>
      </c>
      <c r="B428" s="70" t="s">
        <v>10</v>
      </c>
      <c r="C428" s="71" t="s">
        <v>221</v>
      </c>
      <c r="D428" s="70" t="s">
        <v>31</v>
      </c>
      <c r="E428" s="72">
        <v>1</v>
      </c>
    </row>
    <row r="429" spans="1:5" ht="12.75">
      <c r="A429" s="69">
        <v>25286</v>
      </c>
      <c r="B429" s="70" t="s">
        <v>10</v>
      </c>
      <c r="C429" s="71" t="s">
        <v>221</v>
      </c>
      <c r="D429" s="70" t="s">
        <v>39</v>
      </c>
      <c r="E429" s="72">
        <v>9</v>
      </c>
    </row>
    <row r="430" spans="1:5" ht="12.75">
      <c r="A430" s="69">
        <v>25288</v>
      </c>
      <c r="B430" s="70" t="s">
        <v>10</v>
      </c>
      <c r="C430" s="71" t="s">
        <v>326</v>
      </c>
      <c r="D430" s="70" t="s">
        <v>33</v>
      </c>
      <c r="E430" s="72">
        <v>1</v>
      </c>
    </row>
    <row r="431" spans="1:5" ht="12.75">
      <c r="A431" s="69">
        <v>25290</v>
      </c>
      <c r="B431" s="70" t="s">
        <v>10</v>
      </c>
      <c r="C431" s="71" t="s">
        <v>557</v>
      </c>
      <c r="D431" s="70" t="s">
        <v>39</v>
      </c>
      <c r="E431" s="72">
        <v>12</v>
      </c>
    </row>
    <row r="432" spans="1:5" ht="12.75">
      <c r="A432" s="69">
        <v>25295</v>
      </c>
      <c r="B432" s="70" t="s">
        <v>10</v>
      </c>
      <c r="C432" s="71" t="s">
        <v>327</v>
      </c>
      <c r="D432" s="70" t="s">
        <v>33</v>
      </c>
      <c r="E432" s="72">
        <v>1</v>
      </c>
    </row>
    <row r="433" spans="1:5" ht="12.75">
      <c r="A433" s="69">
        <v>25295</v>
      </c>
      <c r="B433" s="70" t="s">
        <v>10</v>
      </c>
      <c r="C433" s="71" t="s">
        <v>327</v>
      </c>
      <c r="D433" s="70" t="s">
        <v>39</v>
      </c>
      <c r="E433" s="72">
        <v>1</v>
      </c>
    </row>
    <row r="434" spans="1:5" ht="12.75">
      <c r="A434" s="69">
        <v>25297</v>
      </c>
      <c r="B434" s="70" t="s">
        <v>10</v>
      </c>
      <c r="C434" s="71" t="s">
        <v>558</v>
      </c>
      <c r="D434" s="70" t="s">
        <v>39</v>
      </c>
      <c r="E434" s="72">
        <v>1</v>
      </c>
    </row>
    <row r="435" spans="1:5" ht="12.75">
      <c r="A435" s="69">
        <v>25307</v>
      </c>
      <c r="B435" s="70" t="s">
        <v>10</v>
      </c>
      <c r="C435" s="71" t="s">
        <v>61</v>
      </c>
      <c r="D435" s="70" t="s">
        <v>39</v>
      </c>
      <c r="E435" s="72">
        <v>14</v>
      </c>
    </row>
    <row r="436" spans="1:5" ht="12.75">
      <c r="A436" s="69">
        <v>25307</v>
      </c>
      <c r="B436" s="70" t="s">
        <v>10</v>
      </c>
      <c r="C436" s="71" t="s">
        <v>61</v>
      </c>
      <c r="D436" s="70" t="s">
        <v>443</v>
      </c>
      <c r="E436" s="72">
        <v>1</v>
      </c>
    </row>
    <row r="437" spans="1:5" ht="12.75">
      <c r="A437" s="69">
        <v>25307</v>
      </c>
      <c r="B437" s="70" t="s">
        <v>10</v>
      </c>
      <c r="C437" s="71" t="s">
        <v>61</v>
      </c>
      <c r="D437" s="70" t="s">
        <v>6</v>
      </c>
      <c r="E437" s="72">
        <v>1</v>
      </c>
    </row>
    <row r="438" spans="1:5" ht="12.75">
      <c r="A438" s="69">
        <v>25312</v>
      </c>
      <c r="B438" s="70" t="s">
        <v>10</v>
      </c>
      <c r="C438" s="71" t="s">
        <v>144</v>
      </c>
      <c r="D438" s="70" t="s">
        <v>14</v>
      </c>
      <c r="E438" s="72">
        <v>1</v>
      </c>
    </row>
    <row r="439" spans="1:5" ht="12.75">
      <c r="A439" s="69">
        <v>25317</v>
      </c>
      <c r="B439" s="70" t="s">
        <v>10</v>
      </c>
      <c r="C439" s="71" t="s">
        <v>559</v>
      </c>
      <c r="D439" s="70" t="s">
        <v>39</v>
      </c>
      <c r="E439" s="72">
        <v>1</v>
      </c>
    </row>
    <row r="440" spans="1:5" ht="12.75">
      <c r="A440" s="69">
        <v>25320</v>
      </c>
      <c r="B440" s="70" t="s">
        <v>10</v>
      </c>
      <c r="C440" s="71" t="s">
        <v>328</v>
      </c>
      <c r="D440" s="70" t="s">
        <v>33</v>
      </c>
      <c r="E440" s="72">
        <v>1</v>
      </c>
    </row>
    <row r="441" spans="1:5" ht="12.75">
      <c r="A441" s="69">
        <v>25320</v>
      </c>
      <c r="B441" s="70" t="s">
        <v>10</v>
      </c>
      <c r="C441" s="71" t="s">
        <v>328</v>
      </c>
      <c r="D441" s="70" t="s">
        <v>39</v>
      </c>
      <c r="E441" s="72">
        <v>4</v>
      </c>
    </row>
    <row r="442" spans="1:5" ht="12.75">
      <c r="A442" s="69">
        <v>25322</v>
      </c>
      <c r="B442" s="70" t="s">
        <v>10</v>
      </c>
      <c r="C442" s="71" t="s">
        <v>329</v>
      </c>
      <c r="D442" s="70" t="s">
        <v>33</v>
      </c>
      <c r="E442" s="72">
        <v>1</v>
      </c>
    </row>
    <row r="443" spans="1:5" ht="12.75">
      <c r="A443" s="69">
        <v>25322</v>
      </c>
      <c r="B443" s="70" t="s">
        <v>10</v>
      </c>
      <c r="C443" s="71" t="s">
        <v>329</v>
      </c>
      <c r="D443" s="70" t="s">
        <v>39</v>
      </c>
      <c r="E443" s="72">
        <v>1</v>
      </c>
    </row>
    <row r="444" spans="1:5" ht="12.75">
      <c r="A444" s="69">
        <v>25326</v>
      </c>
      <c r="B444" s="70" t="s">
        <v>10</v>
      </c>
      <c r="C444" s="71" t="s">
        <v>330</v>
      </c>
      <c r="D444" s="70" t="s">
        <v>33</v>
      </c>
      <c r="E444" s="72">
        <v>1</v>
      </c>
    </row>
    <row r="445" spans="1:5" ht="12.75">
      <c r="A445" s="69">
        <v>25368</v>
      </c>
      <c r="B445" s="70" t="s">
        <v>10</v>
      </c>
      <c r="C445" s="71" t="s">
        <v>693</v>
      </c>
      <c r="D445" s="70" t="s">
        <v>14</v>
      </c>
      <c r="E445" s="72">
        <v>1</v>
      </c>
    </row>
    <row r="446" spans="1:5" ht="12.75">
      <c r="A446" s="69">
        <v>25377</v>
      </c>
      <c r="B446" s="70" t="s">
        <v>10</v>
      </c>
      <c r="C446" s="71" t="s">
        <v>560</v>
      </c>
      <c r="D446" s="70" t="s">
        <v>39</v>
      </c>
      <c r="E446" s="72">
        <v>3</v>
      </c>
    </row>
    <row r="447" spans="1:5" ht="12.75">
      <c r="A447" s="69">
        <v>25386</v>
      </c>
      <c r="B447" s="70" t="s">
        <v>10</v>
      </c>
      <c r="C447" s="71" t="s">
        <v>331</v>
      </c>
      <c r="D447" s="70" t="s">
        <v>32</v>
      </c>
      <c r="E447" s="72">
        <v>1</v>
      </c>
    </row>
    <row r="448" spans="1:5" ht="12.75">
      <c r="A448" s="69">
        <v>25386</v>
      </c>
      <c r="B448" s="70" t="s">
        <v>10</v>
      </c>
      <c r="C448" s="71" t="s">
        <v>331</v>
      </c>
      <c r="D448" s="70" t="s">
        <v>33</v>
      </c>
      <c r="E448" s="72">
        <v>1</v>
      </c>
    </row>
    <row r="449" spans="1:5" ht="12.75">
      <c r="A449" s="69">
        <v>25386</v>
      </c>
      <c r="B449" s="70" t="s">
        <v>10</v>
      </c>
      <c r="C449" s="71" t="s">
        <v>331</v>
      </c>
      <c r="D449" s="70" t="s">
        <v>39</v>
      </c>
      <c r="E449" s="72">
        <v>5</v>
      </c>
    </row>
    <row r="450" spans="1:5" ht="12.75">
      <c r="A450" s="69">
        <v>25402</v>
      </c>
      <c r="B450" s="70" t="s">
        <v>10</v>
      </c>
      <c r="C450" s="71" t="s">
        <v>561</v>
      </c>
      <c r="D450" s="70" t="s">
        <v>39</v>
      </c>
      <c r="E450" s="72">
        <v>2</v>
      </c>
    </row>
    <row r="451" spans="1:5" ht="12.75">
      <c r="A451" s="69">
        <v>25407</v>
      </c>
      <c r="B451" s="70" t="s">
        <v>10</v>
      </c>
      <c r="C451" s="71" t="s">
        <v>332</v>
      </c>
      <c r="D451" s="70" t="s">
        <v>33</v>
      </c>
      <c r="E451" s="72">
        <v>1</v>
      </c>
    </row>
    <row r="452" spans="1:5" ht="12.75">
      <c r="A452" s="69">
        <v>25426</v>
      </c>
      <c r="B452" s="70" t="s">
        <v>10</v>
      </c>
      <c r="C452" s="71" t="s">
        <v>562</v>
      </c>
      <c r="D452" s="70" t="s">
        <v>33</v>
      </c>
      <c r="E452" s="72">
        <v>1</v>
      </c>
    </row>
    <row r="453" spans="1:5" ht="12.75">
      <c r="A453" s="69">
        <v>25426</v>
      </c>
      <c r="B453" s="70" t="s">
        <v>10</v>
      </c>
      <c r="C453" s="71" t="s">
        <v>562</v>
      </c>
      <c r="D453" s="70" t="s">
        <v>39</v>
      </c>
      <c r="E453" s="72">
        <v>1</v>
      </c>
    </row>
    <row r="454" spans="1:5" ht="12.75">
      <c r="A454" s="69">
        <v>25430</v>
      </c>
      <c r="B454" s="70" t="s">
        <v>10</v>
      </c>
      <c r="C454" s="71" t="s">
        <v>444</v>
      </c>
      <c r="D454" s="70" t="s">
        <v>39</v>
      </c>
      <c r="E454" s="72">
        <v>6</v>
      </c>
    </row>
    <row r="455" spans="1:5" ht="12.75">
      <c r="A455" s="69">
        <v>25430</v>
      </c>
      <c r="B455" s="70" t="s">
        <v>10</v>
      </c>
      <c r="C455" s="71" t="s">
        <v>444</v>
      </c>
      <c r="D455" s="70" t="s">
        <v>443</v>
      </c>
      <c r="E455" s="72">
        <v>1</v>
      </c>
    </row>
    <row r="456" spans="1:5" ht="12.75">
      <c r="A456" s="69">
        <v>25473</v>
      </c>
      <c r="B456" s="70" t="s">
        <v>10</v>
      </c>
      <c r="C456" s="71" t="s">
        <v>222</v>
      </c>
      <c r="D456" s="70" t="s">
        <v>31</v>
      </c>
      <c r="E456" s="72">
        <v>1</v>
      </c>
    </row>
    <row r="457" spans="1:5" ht="12.75">
      <c r="A457" s="69">
        <v>25473</v>
      </c>
      <c r="B457" s="70" t="s">
        <v>10</v>
      </c>
      <c r="C457" s="71" t="s">
        <v>222</v>
      </c>
      <c r="D457" s="70" t="s">
        <v>39</v>
      </c>
      <c r="E457" s="72">
        <v>8</v>
      </c>
    </row>
    <row r="458" spans="1:5" ht="12.75">
      <c r="A458" s="69">
        <v>25486</v>
      </c>
      <c r="B458" s="70" t="s">
        <v>10</v>
      </c>
      <c r="C458" s="71" t="s">
        <v>563</v>
      </c>
      <c r="D458" s="70" t="s">
        <v>39</v>
      </c>
      <c r="E458" s="72">
        <v>1</v>
      </c>
    </row>
    <row r="459" spans="1:5" ht="12.75">
      <c r="A459" s="69">
        <v>25488</v>
      </c>
      <c r="B459" s="70" t="s">
        <v>10</v>
      </c>
      <c r="C459" s="71" t="s">
        <v>145</v>
      </c>
      <c r="D459" s="70" t="s">
        <v>14</v>
      </c>
      <c r="E459" s="72">
        <v>1</v>
      </c>
    </row>
    <row r="460" spans="1:5" ht="12.75">
      <c r="A460" s="69">
        <v>25489</v>
      </c>
      <c r="B460" s="70" t="s">
        <v>10</v>
      </c>
      <c r="C460" s="71" t="s">
        <v>146</v>
      </c>
      <c r="D460" s="70" t="s">
        <v>14</v>
      </c>
      <c r="E460" s="72">
        <v>1</v>
      </c>
    </row>
    <row r="461" spans="1:5" ht="12.75">
      <c r="A461" s="69">
        <v>25491</v>
      </c>
      <c r="B461" s="70" t="s">
        <v>10</v>
      </c>
      <c r="C461" s="71" t="s">
        <v>333</v>
      </c>
      <c r="D461" s="70" t="s">
        <v>33</v>
      </c>
      <c r="E461" s="72">
        <v>1</v>
      </c>
    </row>
    <row r="462" spans="1:5" ht="12.75">
      <c r="A462" s="69">
        <v>25491</v>
      </c>
      <c r="B462" s="70" t="s">
        <v>10</v>
      </c>
      <c r="C462" s="71" t="s">
        <v>333</v>
      </c>
      <c r="D462" s="70" t="s">
        <v>39</v>
      </c>
      <c r="E462" s="72">
        <v>1</v>
      </c>
    </row>
    <row r="463" spans="1:5" ht="12.75">
      <c r="A463" s="69">
        <v>25513</v>
      </c>
      <c r="B463" s="70" t="s">
        <v>10</v>
      </c>
      <c r="C463" s="71" t="s">
        <v>564</v>
      </c>
      <c r="D463" s="70" t="s">
        <v>39</v>
      </c>
      <c r="E463" s="72">
        <v>2</v>
      </c>
    </row>
    <row r="464" spans="1:5" ht="12.75">
      <c r="A464" s="69">
        <v>25530</v>
      </c>
      <c r="B464" s="70" t="s">
        <v>10</v>
      </c>
      <c r="C464" s="71" t="s">
        <v>334</v>
      </c>
      <c r="D464" s="70" t="s">
        <v>33</v>
      </c>
      <c r="E464" s="72">
        <v>1</v>
      </c>
    </row>
    <row r="465" spans="1:5" ht="12.75">
      <c r="A465" s="69">
        <v>25535</v>
      </c>
      <c r="B465" s="70" t="s">
        <v>10</v>
      </c>
      <c r="C465" s="71" t="s">
        <v>335</v>
      </c>
      <c r="D465" s="70" t="s">
        <v>33</v>
      </c>
      <c r="E465" s="72">
        <v>1</v>
      </c>
    </row>
    <row r="466" spans="1:5" ht="12.75">
      <c r="A466" s="69">
        <v>25572</v>
      </c>
      <c r="B466" s="70" t="s">
        <v>10</v>
      </c>
      <c r="C466" s="71" t="s">
        <v>565</v>
      </c>
      <c r="D466" s="70" t="s">
        <v>39</v>
      </c>
      <c r="E466" s="72">
        <v>1</v>
      </c>
    </row>
    <row r="467" spans="1:5" ht="12.75">
      <c r="A467" s="69">
        <v>25592</v>
      </c>
      <c r="B467" s="70" t="s">
        <v>10</v>
      </c>
      <c r="C467" s="71" t="s">
        <v>147</v>
      </c>
      <c r="D467" s="70" t="s">
        <v>33</v>
      </c>
      <c r="E467" s="72">
        <v>1</v>
      </c>
    </row>
    <row r="468" spans="1:5" ht="12.75">
      <c r="A468" s="69">
        <v>25592</v>
      </c>
      <c r="B468" s="70" t="s">
        <v>10</v>
      </c>
      <c r="C468" s="71" t="s">
        <v>147</v>
      </c>
      <c r="D468" s="70" t="s">
        <v>14</v>
      </c>
      <c r="E468" s="72">
        <v>1</v>
      </c>
    </row>
    <row r="469" spans="1:5" ht="12.75">
      <c r="A469" s="69">
        <v>25599</v>
      </c>
      <c r="B469" s="70" t="s">
        <v>10</v>
      </c>
      <c r="C469" s="71" t="s">
        <v>549</v>
      </c>
      <c r="D469" s="70" t="s">
        <v>39</v>
      </c>
      <c r="E469" s="72">
        <v>1</v>
      </c>
    </row>
    <row r="470" spans="1:5" ht="12.75">
      <c r="A470" s="69">
        <v>25612</v>
      </c>
      <c r="B470" s="70" t="s">
        <v>10</v>
      </c>
      <c r="C470" s="71" t="s">
        <v>148</v>
      </c>
      <c r="D470" s="70" t="s">
        <v>14</v>
      </c>
      <c r="E470" s="72">
        <v>1</v>
      </c>
    </row>
    <row r="471" spans="1:5" ht="12.75">
      <c r="A471" s="69">
        <v>25645</v>
      </c>
      <c r="B471" s="70" t="s">
        <v>10</v>
      </c>
      <c r="C471" s="71" t="s">
        <v>336</v>
      </c>
      <c r="D471" s="70" t="s">
        <v>33</v>
      </c>
      <c r="E471" s="72">
        <v>1</v>
      </c>
    </row>
    <row r="472" spans="1:5" ht="12.75">
      <c r="A472" s="69">
        <v>25645</v>
      </c>
      <c r="B472" s="70" t="s">
        <v>10</v>
      </c>
      <c r="C472" s="71" t="s">
        <v>336</v>
      </c>
      <c r="D472" s="70" t="s">
        <v>39</v>
      </c>
      <c r="E472" s="72">
        <v>1</v>
      </c>
    </row>
    <row r="473" spans="1:5" ht="12.75">
      <c r="A473" s="69">
        <v>25649</v>
      </c>
      <c r="B473" s="70" t="s">
        <v>10</v>
      </c>
      <c r="C473" s="71" t="s">
        <v>337</v>
      </c>
      <c r="D473" s="70" t="s">
        <v>33</v>
      </c>
      <c r="E473" s="72">
        <v>1</v>
      </c>
    </row>
    <row r="474" spans="1:5" ht="12.75">
      <c r="A474" s="69">
        <v>25658</v>
      </c>
      <c r="B474" s="70" t="s">
        <v>10</v>
      </c>
      <c r="C474" s="71" t="s">
        <v>338</v>
      </c>
      <c r="D474" s="70" t="s">
        <v>33</v>
      </c>
      <c r="E474" s="72">
        <v>1</v>
      </c>
    </row>
    <row r="475" spans="1:5" ht="12.75">
      <c r="A475" s="69">
        <v>25658</v>
      </c>
      <c r="B475" s="70" t="s">
        <v>10</v>
      </c>
      <c r="C475" s="71" t="s">
        <v>338</v>
      </c>
      <c r="D475" s="70" t="s">
        <v>39</v>
      </c>
      <c r="E475" s="72">
        <v>1</v>
      </c>
    </row>
    <row r="476" spans="1:5" ht="12.75">
      <c r="A476" s="69">
        <v>25662</v>
      </c>
      <c r="B476" s="70" t="s">
        <v>10</v>
      </c>
      <c r="C476" s="71" t="s">
        <v>566</v>
      </c>
      <c r="D476" s="70" t="s">
        <v>39</v>
      </c>
      <c r="E476" s="72">
        <v>1</v>
      </c>
    </row>
    <row r="477" spans="1:5" ht="12.75">
      <c r="A477" s="69">
        <v>25718</v>
      </c>
      <c r="B477" s="70" t="s">
        <v>10</v>
      </c>
      <c r="C477" s="71" t="s">
        <v>339</v>
      </c>
      <c r="D477" s="70" t="s">
        <v>33</v>
      </c>
      <c r="E477" s="72">
        <v>1</v>
      </c>
    </row>
    <row r="478" spans="1:5" ht="12.75">
      <c r="A478" s="69">
        <v>25718</v>
      </c>
      <c r="B478" s="70" t="s">
        <v>10</v>
      </c>
      <c r="C478" s="71" t="s">
        <v>339</v>
      </c>
      <c r="D478" s="70" t="s">
        <v>39</v>
      </c>
      <c r="E478" s="72">
        <v>1</v>
      </c>
    </row>
    <row r="479" spans="1:5" ht="12.75">
      <c r="A479" s="69">
        <v>25736</v>
      </c>
      <c r="B479" s="70" t="s">
        <v>10</v>
      </c>
      <c r="C479" s="71" t="s">
        <v>567</v>
      </c>
      <c r="D479" s="70" t="s">
        <v>39</v>
      </c>
      <c r="E479" s="72">
        <v>1</v>
      </c>
    </row>
    <row r="480" spans="1:5" ht="12.75">
      <c r="A480" s="69">
        <v>25740</v>
      </c>
      <c r="B480" s="70" t="s">
        <v>10</v>
      </c>
      <c r="C480" s="71" t="s">
        <v>568</v>
      </c>
      <c r="D480" s="70" t="s">
        <v>39</v>
      </c>
      <c r="E480" s="72">
        <v>3</v>
      </c>
    </row>
    <row r="481" spans="1:5" ht="12.75">
      <c r="A481" s="69">
        <v>25743</v>
      </c>
      <c r="B481" s="70" t="s">
        <v>10</v>
      </c>
      <c r="C481" s="71" t="s">
        <v>340</v>
      </c>
      <c r="D481" s="70" t="s">
        <v>33</v>
      </c>
      <c r="E481" s="72">
        <v>1</v>
      </c>
    </row>
    <row r="482" spans="1:5" ht="12.75">
      <c r="A482" s="69">
        <v>25743</v>
      </c>
      <c r="B482" s="70" t="s">
        <v>10</v>
      </c>
      <c r="C482" s="71" t="s">
        <v>340</v>
      </c>
      <c r="D482" s="70" t="s">
        <v>39</v>
      </c>
      <c r="E482" s="72">
        <v>1</v>
      </c>
    </row>
    <row r="483" spans="1:5" ht="12.75">
      <c r="A483" s="69">
        <v>25745</v>
      </c>
      <c r="B483" s="70" t="s">
        <v>10</v>
      </c>
      <c r="C483" s="71" t="s">
        <v>569</v>
      </c>
      <c r="D483" s="70" t="s">
        <v>39</v>
      </c>
      <c r="E483" s="72">
        <v>1</v>
      </c>
    </row>
    <row r="484" spans="1:5" ht="12.75">
      <c r="A484" s="69">
        <v>25754</v>
      </c>
      <c r="B484" s="70" t="s">
        <v>10</v>
      </c>
      <c r="C484" s="71" t="s">
        <v>445</v>
      </c>
      <c r="D484" s="70" t="s">
        <v>39</v>
      </c>
      <c r="E484" s="72">
        <v>20</v>
      </c>
    </row>
    <row r="485" spans="1:5" ht="12.75">
      <c r="A485" s="69">
        <v>25754</v>
      </c>
      <c r="B485" s="70" t="s">
        <v>10</v>
      </c>
      <c r="C485" s="71" t="s">
        <v>445</v>
      </c>
      <c r="D485" s="70" t="s">
        <v>443</v>
      </c>
      <c r="E485" s="72">
        <v>1</v>
      </c>
    </row>
    <row r="486" spans="1:5" ht="12.75">
      <c r="A486" s="69">
        <v>25758</v>
      </c>
      <c r="B486" s="70" t="s">
        <v>10</v>
      </c>
      <c r="C486" s="71" t="s">
        <v>570</v>
      </c>
      <c r="D486" s="70" t="s">
        <v>39</v>
      </c>
      <c r="E486" s="72">
        <v>3</v>
      </c>
    </row>
    <row r="487" spans="1:5" ht="12.75">
      <c r="A487" s="69">
        <v>25769</v>
      </c>
      <c r="B487" s="70" t="s">
        <v>10</v>
      </c>
      <c r="C487" s="71" t="s">
        <v>571</v>
      </c>
      <c r="D487" s="70" t="s">
        <v>39</v>
      </c>
      <c r="E487" s="72">
        <v>1</v>
      </c>
    </row>
    <row r="488" spans="1:5" ht="12.75">
      <c r="A488" s="69">
        <v>25772</v>
      </c>
      <c r="B488" s="70" t="s">
        <v>10</v>
      </c>
      <c r="C488" s="71" t="s">
        <v>341</v>
      </c>
      <c r="D488" s="70" t="s">
        <v>33</v>
      </c>
      <c r="E488" s="72">
        <v>1</v>
      </c>
    </row>
    <row r="489" spans="1:5" ht="12.75">
      <c r="A489" s="69">
        <v>25781</v>
      </c>
      <c r="B489" s="70" t="s">
        <v>10</v>
      </c>
      <c r="C489" s="71" t="s">
        <v>342</v>
      </c>
      <c r="D489" s="70" t="s">
        <v>33</v>
      </c>
      <c r="E489" s="72">
        <v>1</v>
      </c>
    </row>
    <row r="490" spans="1:5" ht="12.75">
      <c r="A490" s="69">
        <v>25785</v>
      </c>
      <c r="B490" s="70" t="s">
        <v>10</v>
      </c>
      <c r="C490" s="71" t="s">
        <v>572</v>
      </c>
      <c r="D490" s="70" t="s">
        <v>39</v>
      </c>
      <c r="E490" s="72">
        <v>3</v>
      </c>
    </row>
    <row r="491" spans="1:5" ht="12.75">
      <c r="A491" s="69">
        <v>25793</v>
      </c>
      <c r="B491" s="70" t="s">
        <v>10</v>
      </c>
      <c r="C491" s="71" t="s">
        <v>149</v>
      </c>
      <c r="D491" s="70" t="s">
        <v>33</v>
      </c>
      <c r="E491" s="72">
        <v>1</v>
      </c>
    </row>
    <row r="492" spans="1:5" ht="12.75">
      <c r="A492" s="69">
        <v>25793</v>
      </c>
      <c r="B492" s="70" t="s">
        <v>10</v>
      </c>
      <c r="C492" s="71" t="s">
        <v>149</v>
      </c>
      <c r="D492" s="70" t="s">
        <v>14</v>
      </c>
      <c r="E492" s="72">
        <v>1</v>
      </c>
    </row>
    <row r="493" spans="1:5" ht="12.75">
      <c r="A493" s="69">
        <v>25797</v>
      </c>
      <c r="B493" s="70" t="s">
        <v>10</v>
      </c>
      <c r="C493" s="71" t="s">
        <v>343</v>
      </c>
      <c r="D493" s="70" t="s">
        <v>33</v>
      </c>
      <c r="E493" s="72">
        <v>1</v>
      </c>
    </row>
    <row r="494" spans="1:5" ht="12.75">
      <c r="A494" s="69">
        <v>25799</v>
      </c>
      <c r="B494" s="70" t="s">
        <v>10</v>
      </c>
      <c r="C494" s="71" t="s">
        <v>573</v>
      </c>
      <c r="D494" s="70" t="s">
        <v>39</v>
      </c>
      <c r="E494" s="72">
        <v>1</v>
      </c>
    </row>
    <row r="495" spans="1:5" ht="12.75">
      <c r="A495" s="69">
        <v>25805</v>
      </c>
      <c r="B495" s="70" t="s">
        <v>10</v>
      </c>
      <c r="C495" s="71" t="s">
        <v>150</v>
      </c>
      <c r="D495" s="70" t="s">
        <v>14</v>
      </c>
      <c r="E495" s="72">
        <v>1</v>
      </c>
    </row>
    <row r="496" spans="1:5" ht="12.75">
      <c r="A496" s="69">
        <v>25815</v>
      </c>
      <c r="B496" s="70" t="s">
        <v>10</v>
      </c>
      <c r="C496" s="71" t="s">
        <v>574</v>
      </c>
      <c r="D496" s="70" t="s">
        <v>39</v>
      </c>
      <c r="E496" s="72">
        <v>3</v>
      </c>
    </row>
    <row r="497" spans="1:5" ht="12.75">
      <c r="A497" s="69">
        <v>25817</v>
      </c>
      <c r="B497" s="70" t="s">
        <v>10</v>
      </c>
      <c r="C497" s="71" t="s">
        <v>575</v>
      </c>
      <c r="D497" s="70" t="s">
        <v>39</v>
      </c>
      <c r="E497" s="72">
        <v>3</v>
      </c>
    </row>
    <row r="498" spans="1:5" ht="12.75">
      <c r="A498" s="69">
        <v>25843</v>
      </c>
      <c r="B498" s="70" t="s">
        <v>10</v>
      </c>
      <c r="C498" s="71" t="s">
        <v>548</v>
      </c>
      <c r="D498" s="70" t="s">
        <v>39</v>
      </c>
      <c r="E498" s="72">
        <v>4</v>
      </c>
    </row>
    <row r="499" spans="1:5" ht="12.75">
      <c r="A499" s="69">
        <v>25851</v>
      </c>
      <c r="B499" s="70" t="s">
        <v>10</v>
      </c>
      <c r="C499" s="71" t="s">
        <v>344</v>
      </c>
      <c r="D499" s="70" t="s">
        <v>33</v>
      </c>
      <c r="E499" s="72">
        <v>1</v>
      </c>
    </row>
    <row r="500" spans="1:5" ht="12.75">
      <c r="A500" s="69">
        <v>25851</v>
      </c>
      <c r="B500" s="70" t="s">
        <v>10</v>
      </c>
      <c r="C500" s="71" t="s">
        <v>344</v>
      </c>
      <c r="D500" s="70" t="s">
        <v>39</v>
      </c>
      <c r="E500" s="72">
        <v>1</v>
      </c>
    </row>
    <row r="501" spans="1:5" ht="12.75">
      <c r="A501" s="69">
        <v>25862</v>
      </c>
      <c r="B501" s="70" t="s">
        <v>10</v>
      </c>
      <c r="C501" s="71" t="s">
        <v>345</v>
      </c>
      <c r="D501" s="70" t="s">
        <v>33</v>
      </c>
      <c r="E501" s="72">
        <v>1</v>
      </c>
    </row>
    <row r="502" spans="1:5" ht="12.75">
      <c r="A502" s="69">
        <v>25867</v>
      </c>
      <c r="B502" s="70" t="s">
        <v>10</v>
      </c>
      <c r="C502" s="71" t="s">
        <v>346</v>
      </c>
      <c r="D502" s="70" t="s">
        <v>33</v>
      </c>
      <c r="E502" s="72">
        <v>1</v>
      </c>
    </row>
    <row r="503" spans="1:5" ht="12.75">
      <c r="A503" s="69">
        <v>25873</v>
      </c>
      <c r="B503" s="70" t="s">
        <v>10</v>
      </c>
      <c r="C503" s="71" t="s">
        <v>576</v>
      </c>
      <c r="D503" s="70" t="s">
        <v>39</v>
      </c>
      <c r="E503" s="72">
        <v>3</v>
      </c>
    </row>
    <row r="504" spans="1:5" ht="12.75">
      <c r="A504" s="69">
        <v>25875</v>
      </c>
      <c r="B504" s="70" t="s">
        <v>10</v>
      </c>
      <c r="C504" s="71" t="s">
        <v>577</v>
      </c>
      <c r="D504" s="70" t="s">
        <v>39</v>
      </c>
      <c r="E504" s="72">
        <v>4</v>
      </c>
    </row>
    <row r="505" spans="1:5" ht="12.75">
      <c r="A505" s="69">
        <v>25885</v>
      </c>
      <c r="B505" s="70" t="s">
        <v>10</v>
      </c>
      <c r="C505" s="71" t="s">
        <v>578</v>
      </c>
      <c r="D505" s="70" t="s">
        <v>39</v>
      </c>
      <c r="E505" s="72">
        <v>1</v>
      </c>
    </row>
    <row r="506" spans="1:5" ht="12.75">
      <c r="A506" s="69">
        <v>25898</v>
      </c>
      <c r="B506" s="70" t="s">
        <v>10</v>
      </c>
      <c r="C506" s="71" t="s">
        <v>347</v>
      </c>
      <c r="D506" s="70" t="s">
        <v>33</v>
      </c>
      <c r="E506" s="72">
        <v>1</v>
      </c>
    </row>
    <row r="507" spans="1:5" ht="12.75">
      <c r="A507" s="69">
        <v>25898</v>
      </c>
      <c r="B507" s="70" t="s">
        <v>10</v>
      </c>
      <c r="C507" s="71" t="s">
        <v>347</v>
      </c>
      <c r="D507" s="70" t="s">
        <v>14</v>
      </c>
      <c r="E507" s="72">
        <v>1</v>
      </c>
    </row>
    <row r="508" spans="1:5" ht="12.75">
      <c r="A508" s="69">
        <v>25899</v>
      </c>
      <c r="B508" s="70" t="s">
        <v>10</v>
      </c>
      <c r="C508" s="71" t="s">
        <v>62</v>
      </c>
      <c r="D508" s="70" t="s">
        <v>32</v>
      </c>
      <c r="E508" s="72">
        <v>1</v>
      </c>
    </row>
    <row r="509" spans="1:5" ht="12.75">
      <c r="A509" s="69">
        <v>25899</v>
      </c>
      <c r="B509" s="70" t="s">
        <v>10</v>
      </c>
      <c r="C509" s="71" t="s">
        <v>62</v>
      </c>
      <c r="D509" s="70" t="s">
        <v>39</v>
      </c>
      <c r="E509" s="72">
        <v>15</v>
      </c>
    </row>
    <row r="510" spans="1:5" ht="12.75">
      <c r="A510" s="69">
        <v>25899</v>
      </c>
      <c r="B510" s="70" t="s">
        <v>10</v>
      </c>
      <c r="C510" s="71" t="s">
        <v>62</v>
      </c>
      <c r="D510" s="70" t="s">
        <v>443</v>
      </c>
      <c r="E510" s="72">
        <v>1</v>
      </c>
    </row>
    <row r="511" spans="1:5" ht="12.75">
      <c r="A511" s="69">
        <v>25899</v>
      </c>
      <c r="B511" s="70" t="s">
        <v>10</v>
      </c>
      <c r="C511" s="71" t="s">
        <v>62</v>
      </c>
      <c r="D511" s="70" t="s">
        <v>6</v>
      </c>
      <c r="E511" s="72">
        <v>2</v>
      </c>
    </row>
    <row r="512" spans="1:5" ht="12.75">
      <c r="A512" s="69">
        <v>27001</v>
      </c>
      <c r="B512" s="70" t="s">
        <v>20</v>
      </c>
      <c r="C512" s="71" t="s">
        <v>541</v>
      </c>
      <c r="D512" s="70" t="s">
        <v>39</v>
      </c>
      <c r="E512" s="72">
        <v>4</v>
      </c>
    </row>
    <row r="513" spans="1:5" ht="12.75">
      <c r="A513" s="69">
        <v>27086</v>
      </c>
      <c r="B513" s="70" t="s">
        <v>20</v>
      </c>
      <c r="C513" s="71" t="s">
        <v>305</v>
      </c>
      <c r="D513" s="70" t="s">
        <v>33</v>
      </c>
      <c r="E513" s="72">
        <v>1</v>
      </c>
    </row>
    <row r="514" spans="1:5" ht="12.75">
      <c r="A514" s="69">
        <v>27086</v>
      </c>
      <c r="B514" s="70" t="s">
        <v>20</v>
      </c>
      <c r="C514" s="71" t="s">
        <v>305</v>
      </c>
      <c r="D514" s="70" t="s">
        <v>14</v>
      </c>
      <c r="E514" s="72">
        <v>1</v>
      </c>
    </row>
    <row r="515" spans="1:5" ht="12.75">
      <c r="A515" s="69">
        <v>27099</v>
      </c>
      <c r="B515" s="70" t="s">
        <v>20</v>
      </c>
      <c r="C515" s="71" t="s">
        <v>709</v>
      </c>
      <c r="D515" s="70" t="s">
        <v>14</v>
      </c>
      <c r="E515" s="72">
        <v>1</v>
      </c>
    </row>
    <row r="516" spans="1:5" ht="12.75">
      <c r="A516" s="69">
        <v>27205</v>
      </c>
      <c r="B516" s="70" t="s">
        <v>20</v>
      </c>
      <c r="C516" s="71" t="s">
        <v>710</v>
      </c>
      <c r="D516" s="70" t="s">
        <v>14</v>
      </c>
      <c r="E516" s="72">
        <v>1</v>
      </c>
    </row>
    <row r="517" spans="1:5" ht="12.75">
      <c r="A517" s="69">
        <v>27361</v>
      </c>
      <c r="B517" s="70" t="s">
        <v>20</v>
      </c>
      <c r="C517" s="71" t="s">
        <v>306</v>
      </c>
      <c r="D517" s="70" t="s">
        <v>33</v>
      </c>
      <c r="E517" s="72">
        <v>1</v>
      </c>
    </row>
    <row r="518" spans="1:5" ht="12.75">
      <c r="A518" s="69">
        <v>27361</v>
      </c>
      <c r="B518" s="70" t="s">
        <v>20</v>
      </c>
      <c r="C518" s="71" t="s">
        <v>306</v>
      </c>
      <c r="D518" s="70" t="s">
        <v>39</v>
      </c>
      <c r="E518" s="72">
        <v>1</v>
      </c>
    </row>
    <row r="519" spans="1:5" ht="12.75">
      <c r="A519" s="69">
        <v>27413</v>
      </c>
      <c r="B519" s="70" t="s">
        <v>20</v>
      </c>
      <c r="C519" s="71" t="s">
        <v>136</v>
      </c>
      <c r="D519" s="70" t="s">
        <v>14</v>
      </c>
      <c r="E519" s="72">
        <v>1</v>
      </c>
    </row>
    <row r="520" spans="1:5" ht="12.75">
      <c r="A520" s="69">
        <v>27495</v>
      </c>
      <c r="B520" s="70" t="s">
        <v>20</v>
      </c>
      <c r="C520" s="71" t="s">
        <v>137</v>
      </c>
      <c r="D520" s="70" t="s">
        <v>14</v>
      </c>
      <c r="E520" s="72">
        <v>1</v>
      </c>
    </row>
    <row r="521" spans="1:5" ht="12.75">
      <c r="A521" s="69">
        <v>27660</v>
      </c>
      <c r="B521" s="70" t="s">
        <v>20</v>
      </c>
      <c r="C521" s="71" t="s">
        <v>138</v>
      </c>
      <c r="D521" s="70" t="s">
        <v>14</v>
      </c>
      <c r="E521" s="72">
        <v>1</v>
      </c>
    </row>
    <row r="522" spans="1:5" ht="12.75">
      <c r="A522" s="69">
        <v>27787</v>
      </c>
      <c r="B522" s="70" t="s">
        <v>20</v>
      </c>
      <c r="C522" s="71" t="s">
        <v>542</v>
      </c>
      <c r="D522" s="70" t="s">
        <v>39</v>
      </c>
      <c r="E522" s="72">
        <v>1</v>
      </c>
    </row>
    <row r="523" spans="1:5" ht="12.75">
      <c r="A523" s="69">
        <v>41001</v>
      </c>
      <c r="B523" s="70" t="s">
        <v>34</v>
      </c>
      <c r="C523" s="71" t="s">
        <v>586</v>
      </c>
      <c r="D523" s="70" t="s">
        <v>39</v>
      </c>
      <c r="E523" s="72">
        <v>27</v>
      </c>
    </row>
    <row r="524" spans="1:5" ht="12.75">
      <c r="A524" s="69">
        <v>41006</v>
      </c>
      <c r="B524" s="70" t="s">
        <v>34</v>
      </c>
      <c r="C524" s="71" t="s">
        <v>348</v>
      </c>
      <c r="D524" s="70" t="s">
        <v>33</v>
      </c>
      <c r="E524" s="72">
        <v>1</v>
      </c>
    </row>
    <row r="525" spans="1:5" ht="12.75">
      <c r="A525" s="69">
        <v>41006</v>
      </c>
      <c r="B525" s="70" t="s">
        <v>34</v>
      </c>
      <c r="C525" s="71" t="s">
        <v>348</v>
      </c>
      <c r="D525" s="70" t="s">
        <v>39</v>
      </c>
      <c r="E525" s="72">
        <v>1</v>
      </c>
    </row>
    <row r="526" spans="1:5" ht="12.75">
      <c r="A526" s="69">
        <v>41016</v>
      </c>
      <c r="B526" s="70" t="s">
        <v>34</v>
      </c>
      <c r="C526" s="71" t="s">
        <v>349</v>
      </c>
      <c r="D526" s="70" t="s">
        <v>33</v>
      </c>
      <c r="E526" s="72">
        <v>1</v>
      </c>
    </row>
    <row r="527" spans="1:5" ht="12.75">
      <c r="A527" s="69">
        <v>41020</v>
      </c>
      <c r="B527" s="70" t="s">
        <v>34</v>
      </c>
      <c r="C527" s="71" t="s">
        <v>581</v>
      </c>
      <c r="D527" s="70" t="s">
        <v>39</v>
      </c>
      <c r="E527" s="72">
        <v>1</v>
      </c>
    </row>
    <row r="528" spans="1:5" ht="12.75">
      <c r="A528" s="69">
        <v>41078</v>
      </c>
      <c r="B528" s="70" t="s">
        <v>34</v>
      </c>
      <c r="C528" s="71" t="s">
        <v>350</v>
      </c>
      <c r="D528" s="70" t="s">
        <v>33</v>
      </c>
      <c r="E528" s="72">
        <v>1</v>
      </c>
    </row>
    <row r="529" spans="1:5" ht="12.75">
      <c r="A529" s="69">
        <v>41132</v>
      </c>
      <c r="B529" s="70" t="s">
        <v>34</v>
      </c>
      <c r="C529" s="71" t="s">
        <v>582</v>
      </c>
      <c r="D529" s="70" t="s">
        <v>39</v>
      </c>
      <c r="E529" s="72">
        <v>2</v>
      </c>
    </row>
    <row r="530" spans="1:5" ht="12.75">
      <c r="A530" s="69">
        <v>41298</v>
      </c>
      <c r="B530" s="70" t="s">
        <v>34</v>
      </c>
      <c r="C530" s="71" t="s">
        <v>583</v>
      </c>
      <c r="D530" s="70" t="s">
        <v>39</v>
      </c>
      <c r="E530" s="72">
        <v>4</v>
      </c>
    </row>
    <row r="531" spans="1:5" ht="12.75">
      <c r="A531" s="69">
        <v>41306</v>
      </c>
      <c r="B531" s="70" t="s">
        <v>34</v>
      </c>
      <c r="C531" s="71" t="s">
        <v>351</v>
      </c>
      <c r="D531" s="70" t="s">
        <v>33</v>
      </c>
      <c r="E531" s="72">
        <v>1</v>
      </c>
    </row>
    <row r="532" spans="1:5" ht="12.75">
      <c r="A532" s="69">
        <v>41306</v>
      </c>
      <c r="B532" s="70" t="s">
        <v>34</v>
      </c>
      <c r="C532" s="71" t="s">
        <v>351</v>
      </c>
      <c r="D532" s="70" t="s">
        <v>39</v>
      </c>
      <c r="E532" s="72">
        <v>1</v>
      </c>
    </row>
    <row r="533" spans="1:5" ht="12.75">
      <c r="A533" s="69">
        <v>41319</v>
      </c>
      <c r="B533" s="70" t="s">
        <v>34</v>
      </c>
      <c r="C533" s="71" t="s">
        <v>584</v>
      </c>
      <c r="D533" s="70" t="s">
        <v>39</v>
      </c>
      <c r="E533" s="72">
        <v>1</v>
      </c>
    </row>
    <row r="534" spans="1:5" ht="12.75">
      <c r="A534" s="69">
        <v>41359</v>
      </c>
      <c r="B534" s="70" t="s">
        <v>34</v>
      </c>
      <c r="C534" s="71" t="s">
        <v>352</v>
      </c>
      <c r="D534" s="70" t="s">
        <v>33</v>
      </c>
      <c r="E534" s="72">
        <v>1</v>
      </c>
    </row>
    <row r="535" spans="1:5" ht="12.75">
      <c r="A535" s="69">
        <v>41396</v>
      </c>
      <c r="B535" s="70" t="s">
        <v>34</v>
      </c>
      <c r="C535" s="71" t="s">
        <v>585</v>
      </c>
      <c r="D535" s="70" t="s">
        <v>33</v>
      </c>
      <c r="E535" s="72">
        <v>1</v>
      </c>
    </row>
    <row r="536" spans="1:5" ht="12.75">
      <c r="A536" s="69">
        <v>41396</v>
      </c>
      <c r="B536" s="70" t="s">
        <v>34</v>
      </c>
      <c r="C536" s="71" t="s">
        <v>585</v>
      </c>
      <c r="D536" s="70" t="s">
        <v>39</v>
      </c>
      <c r="E536" s="72">
        <v>1</v>
      </c>
    </row>
    <row r="537" spans="1:5" ht="12.75">
      <c r="A537" s="69">
        <v>41503</v>
      </c>
      <c r="B537" s="70" t="s">
        <v>34</v>
      </c>
      <c r="C537" s="71" t="s">
        <v>353</v>
      </c>
      <c r="D537" s="70" t="s">
        <v>33</v>
      </c>
      <c r="E537" s="72">
        <v>1</v>
      </c>
    </row>
    <row r="538" spans="1:5" ht="12.75">
      <c r="A538" s="69">
        <v>41524</v>
      </c>
      <c r="B538" s="70" t="s">
        <v>34</v>
      </c>
      <c r="C538" s="71" t="s">
        <v>587</v>
      </c>
      <c r="D538" s="70" t="s">
        <v>39</v>
      </c>
      <c r="E538" s="72">
        <v>1</v>
      </c>
    </row>
    <row r="539" spans="1:5" ht="12.75">
      <c r="A539" s="69">
        <v>41530</v>
      </c>
      <c r="B539" s="70" t="s">
        <v>34</v>
      </c>
      <c r="C539" s="71" t="s">
        <v>354</v>
      </c>
      <c r="D539" s="70" t="s">
        <v>33</v>
      </c>
      <c r="E539" s="72">
        <v>1</v>
      </c>
    </row>
    <row r="540" spans="1:5" ht="12.75">
      <c r="A540" s="69">
        <v>41548</v>
      </c>
      <c r="B540" s="70" t="s">
        <v>34</v>
      </c>
      <c r="C540" s="71" t="s">
        <v>588</v>
      </c>
      <c r="D540" s="70" t="s">
        <v>39</v>
      </c>
      <c r="E540" s="72">
        <v>1</v>
      </c>
    </row>
    <row r="541" spans="1:5" ht="12.75">
      <c r="A541" s="69">
        <v>41551</v>
      </c>
      <c r="B541" s="70" t="s">
        <v>34</v>
      </c>
      <c r="C541" s="71" t="s">
        <v>355</v>
      </c>
      <c r="D541" s="70" t="s">
        <v>33</v>
      </c>
      <c r="E541" s="72">
        <v>1</v>
      </c>
    </row>
    <row r="542" spans="1:5" ht="12.75">
      <c r="A542" s="69">
        <v>41551</v>
      </c>
      <c r="B542" s="70" t="s">
        <v>34</v>
      </c>
      <c r="C542" s="71" t="s">
        <v>355</v>
      </c>
      <c r="D542" s="70" t="s">
        <v>39</v>
      </c>
      <c r="E542" s="72">
        <v>7</v>
      </c>
    </row>
    <row r="543" spans="1:5" ht="12.75">
      <c r="A543" s="69">
        <v>41615</v>
      </c>
      <c r="B543" s="70" t="s">
        <v>34</v>
      </c>
      <c r="C543" s="71" t="s">
        <v>356</v>
      </c>
      <c r="D543" s="70" t="s">
        <v>33</v>
      </c>
      <c r="E543" s="72">
        <v>1</v>
      </c>
    </row>
    <row r="544" spans="1:5" ht="12.75">
      <c r="A544" s="69">
        <v>41660</v>
      </c>
      <c r="B544" s="70" t="s">
        <v>34</v>
      </c>
      <c r="C544" s="71" t="s">
        <v>357</v>
      </c>
      <c r="D544" s="70" t="s">
        <v>33</v>
      </c>
      <c r="E544" s="72">
        <v>1</v>
      </c>
    </row>
    <row r="545" spans="1:5" ht="12.75">
      <c r="A545" s="69">
        <v>41668</v>
      </c>
      <c r="B545" s="70" t="s">
        <v>34</v>
      </c>
      <c r="C545" s="71" t="s">
        <v>358</v>
      </c>
      <c r="D545" s="70" t="s">
        <v>33</v>
      </c>
      <c r="E545" s="72">
        <v>1</v>
      </c>
    </row>
    <row r="546" spans="1:5" ht="12.75">
      <c r="A546" s="69">
        <v>41668</v>
      </c>
      <c r="B546" s="70" t="s">
        <v>34</v>
      </c>
      <c r="C546" s="71" t="s">
        <v>358</v>
      </c>
      <c r="D546" s="70" t="s">
        <v>39</v>
      </c>
      <c r="E546" s="72">
        <v>1</v>
      </c>
    </row>
    <row r="547" spans="1:5" ht="12.75">
      <c r="A547" s="69">
        <v>41676</v>
      </c>
      <c r="B547" s="70" t="s">
        <v>34</v>
      </c>
      <c r="C547" s="71" t="s">
        <v>359</v>
      </c>
      <c r="D547" s="70" t="s">
        <v>33</v>
      </c>
      <c r="E547" s="72">
        <v>1</v>
      </c>
    </row>
    <row r="548" spans="1:5" ht="12.75">
      <c r="A548" s="69">
        <v>41799</v>
      </c>
      <c r="B548" s="70" t="s">
        <v>34</v>
      </c>
      <c r="C548" s="71" t="s">
        <v>360</v>
      </c>
      <c r="D548" s="70" t="s">
        <v>33</v>
      </c>
      <c r="E548" s="72">
        <v>1</v>
      </c>
    </row>
    <row r="549" spans="1:5" ht="12.75">
      <c r="A549" s="69">
        <v>41801</v>
      </c>
      <c r="B549" s="70" t="s">
        <v>34</v>
      </c>
      <c r="C549" s="71" t="s">
        <v>361</v>
      </c>
      <c r="D549" s="70" t="s">
        <v>33</v>
      </c>
      <c r="E549" s="72">
        <v>1</v>
      </c>
    </row>
    <row r="550" spans="1:5" ht="12.75">
      <c r="A550" s="69">
        <v>41801</v>
      </c>
      <c r="B550" s="70" t="s">
        <v>34</v>
      </c>
      <c r="C550" s="71" t="s">
        <v>361</v>
      </c>
      <c r="D550" s="70" t="s">
        <v>39</v>
      </c>
      <c r="E550" s="72">
        <v>1</v>
      </c>
    </row>
    <row r="551" spans="1:5" ht="12.75">
      <c r="A551" s="69">
        <v>41807</v>
      </c>
      <c r="B551" s="70" t="s">
        <v>34</v>
      </c>
      <c r="C551" s="71" t="s">
        <v>362</v>
      </c>
      <c r="D551" s="70" t="s">
        <v>33</v>
      </c>
      <c r="E551" s="72">
        <v>1</v>
      </c>
    </row>
    <row r="552" spans="1:5" ht="12.75">
      <c r="A552" s="69">
        <v>41807</v>
      </c>
      <c r="B552" s="70" t="s">
        <v>34</v>
      </c>
      <c r="C552" s="71" t="s">
        <v>362</v>
      </c>
      <c r="D552" s="70" t="s">
        <v>39</v>
      </c>
      <c r="E552" s="72">
        <v>1</v>
      </c>
    </row>
    <row r="553" spans="1:5" ht="12.75">
      <c r="A553" s="69">
        <v>41885</v>
      </c>
      <c r="B553" s="70" t="s">
        <v>34</v>
      </c>
      <c r="C553" s="71" t="s">
        <v>363</v>
      </c>
      <c r="D553" s="70" t="s">
        <v>33</v>
      </c>
      <c r="E553" s="72">
        <v>1</v>
      </c>
    </row>
    <row r="554" spans="1:5" ht="12.75">
      <c r="A554" s="69">
        <v>41885</v>
      </c>
      <c r="B554" s="70" t="s">
        <v>34</v>
      </c>
      <c r="C554" s="71" t="s">
        <v>363</v>
      </c>
      <c r="D554" s="70" t="s">
        <v>39</v>
      </c>
      <c r="E554" s="72">
        <v>1</v>
      </c>
    </row>
    <row r="555" spans="1:5" ht="12.75">
      <c r="A555" s="69">
        <v>44001</v>
      </c>
      <c r="B555" s="70" t="s">
        <v>23</v>
      </c>
      <c r="C555" s="71" t="s">
        <v>590</v>
      </c>
      <c r="D555" s="70" t="s">
        <v>39</v>
      </c>
      <c r="E555" s="72">
        <v>5</v>
      </c>
    </row>
    <row r="556" spans="1:5" ht="12.75">
      <c r="A556" s="69">
        <v>44090</v>
      </c>
      <c r="B556" s="70" t="s">
        <v>23</v>
      </c>
      <c r="C556" s="71" t="s">
        <v>153</v>
      </c>
      <c r="D556" s="70" t="s">
        <v>14</v>
      </c>
      <c r="E556" s="72">
        <v>1</v>
      </c>
    </row>
    <row r="557" spans="1:5" ht="12.75">
      <c r="A557" s="69">
        <v>44098</v>
      </c>
      <c r="B557" s="70" t="s">
        <v>23</v>
      </c>
      <c r="C557" s="71" t="s">
        <v>154</v>
      </c>
      <c r="D557" s="70" t="s">
        <v>14</v>
      </c>
      <c r="E557" s="72">
        <v>1</v>
      </c>
    </row>
    <row r="558" spans="1:5" ht="12.75">
      <c r="A558" s="69">
        <v>44110</v>
      </c>
      <c r="B558" s="70" t="s">
        <v>23</v>
      </c>
      <c r="C558" s="71" t="s">
        <v>155</v>
      </c>
      <c r="D558" s="70" t="s">
        <v>14</v>
      </c>
      <c r="E558" s="72">
        <v>1</v>
      </c>
    </row>
    <row r="559" spans="1:5" ht="12.75">
      <c r="A559" s="69">
        <v>44378</v>
      </c>
      <c r="B559" s="70" t="s">
        <v>23</v>
      </c>
      <c r="C559" s="71" t="s">
        <v>156</v>
      </c>
      <c r="D559" s="70" t="s">
        <v>14</v>
      </c>
      <c r="E559" s="72">
        <v>1</v>
      </c>
    </row>
    <row r="560" spans="1:5" ht="12.75">
      <c r="A560" s="69">
        <v>44430</v>
      </c>
      <c r="B560" s="70" t="s">
        <v>23</v>
      </c>
      <c r="C560" s="71" t="s">
        <v>589</v>
      </c>
      <c r="D560" s="70" t="s">
        <v>39</v>
      </c>
      <c r="E560" s="72">
        <v>2</v>
      </c>
    </row>
    <row r="561" spans="1:5" ht="12.75">
      <c r="A561" s="69">
        <v>44560</v>
      </c>
      <c r="B561" s="70" t="s">
        <v>23</v>
      </c>
      <c r="C561" s="71" t="s">
        <v>364</v>
      </c>
      <c r="D561" s="70" t="s">
        <v>33</v>
      </c>
      <c r="E561" s="72">
        <v>1</v>
      </c>
    </row>
    <row r="562" spans="1:5" ht="12.75">
      <c r="A562" s="69">
        <v>44847</v>
      </c>
      <c r="B562" s="70" t="s">
        <v>23</v>
      </c>
      <c r="C562" s="71" t="s">
        <v>365</v>
      </c>
      <c r="D562" s="70" t="s">
        <v>33</v>
      </c>
      <c r="E562" s="72">
        <v>1</v>
      </c>
    </row>
    <row r="563" spans="1:5" ht="12.75">
      <c r="A563" s="69">
        <v>44874</v>
      </c>
      <c r="B563" s="70" t="s">
        <v>23</v>
      </c>
      <c r="C563" s="71" t="s">
        <v>157</v>
      </c>
      <c r="D563" s="70" t="s">
        <v>14</v>
      </c>
      <c r="E563" s="72">
        <v>1</v>
      </c>
    </row>
    <row r="564" spans="1:5" ht="12.75">
      <c r="A564" s="69">
        <v>47001</v>
      </c>
      <c r="B564" s="70" t="s">
        <v>24</v>
      </c>
      <c r="C564" s="71" t="s">
        <v>595</v>
      </c>
      <c r="D564" s="70" t="s">
        <v>39</v>
      </c>
      <c r="E564" s="72">
        <v>51</v>
      </c>
    </row>
    <row r="565" spans="1:5" ht="12.75">
      <c r="A565" s="69">
        <v>47030</v>
      </c>
      <c r="B565" s="70" t="s">
        <v>24</v>
      </c>
      <c r="C565" s="71" t="s">
        <v>694</v>
      </c>
      <c r="D565" s="70" t="s">
        <v>14</v>
      </c>
      <c r="E565" s="72">
        <v>1</v>
      </c>
    </row>
    <row r="566" spans="1:5" ht="12.75">
      <c r="A566" s="69">
        <v>47053</v>
      </c>
      <c r="B566" s="70" t="s">
        <v>24</v>
      </c>
      <c r="C566" s="71" t="s">
        <v>366</v>
      </c>
      <c r="D566" s="70" t="s">
        <v>33</v>
      </c>
      <c r="E566" s="72">
        <v>1</v>
      </c>
    </row>
    <row r="567" spans="1:5" ht="12.75">
      <c r="A567" s="69">
        <v>47058</v>
      </c>
      <c r="B567" s="70" t="s">
        <v>24</v>
      </c>
      <c r="C567" s="71" t="s">
        <v>591</v>
      </c>
      <c r="D567" s="70" t="s">
        <v>39</v>
      </c>
      <c r="E567" s="72">
        <v>1</v>
      </c>
    </row>
    <row r="568" spans="1:5" ht="12.75">
      <c r="A568" s="69">
        <v>47189</v>
      </c>
      <c r="B568" s="70" t="s">
        <v>24</v>
      </c>
      <c r="C568" s="71" t="s">
        <v>592</v>
      </c>
      <c r="D568" s="70" t="s">
        <v>39</v>
      </c>
      <c r="E568" s="72">
        <v>7</v>
      </c>
    </row>
    <row r="569" spans="1:5" ht="12.75">
      <c r="A569" s="69">
        <v>47205</v>
      </c>
      <c r="B569" s="70" t="s">
        <v>24</v>
      </c>
      <c r="C569" s="71" t="s">
        <v>158</v>
      </c>
      <c r="D569" s="70" t="s">
        <v>14</v>
      </c>
      <c r="E569" s="72">
        <v>1</v>
      </c>
    </row>
    <row r="570" spans="1:5" ht="12.75">
      <c r="A570" s="69">
        <v>47245</v>
      </c>
      <c r="B570" s="70" t="s">
        <v>24</v>
      </c>
      <c r="C570" s="71" t="s">
        <v>593</v>
      </c>
      <c r="D570" s="70" t="s">
        <v>39</v>
      </c>
      <c r="E570" s="72">
        <v>1</v>
      </c>
    </row>
    <row r="571" spans="1:5" ht="12.75">
      <c r="A571" s="69">
        <v>47258</v>
      </c>
      <c r="B571" s="70" t="s">
        <v>24</v>
      </c>
      <c r="C571" s="71" t="s">
        <v>159</v>
      </c>
      <c r="D571" s="70" t="s">
        <v>14</v>
      </c>
      <c r="E571" s="72">
        <v>1</v>
      </c>
    </row>
    <row r="572" spans="1:5" ht="12.75">
      <c r="A572" s="69">
        <v>47268</v>
      </c>
      <c r="B572" s="70" t="s">
        <v>24</v>
      </c>
      <c r="C572" s="71" t="s">
        <v>160</v>
      </c>
      <c r="D572" s="70" t="s">
        <v>14</v>
      </c>
      <c r="E572" s="72">
        <v>1</v>
      </c>
    </row>
    <row r="573" spans="1:5" ht="12.75">
      <c r="A573" s="69">
        <v>47288</v>
      </c>
      <c r="B573" s="70" t="s">
        <v>24</v>
      </c>
      <c r="C573" s="71" t="s">
        <v>367</v>
      </c>
      <c r="D573" s="70" t="s">
        <v>33</v>
      </c>
      <c r="E573" s="72">
        <v>1</v>
      </c>
    </row>
    <row r="574" spans="1:5" ht="12.75">
      <c r="A574" s="69">
        <v>47288</v>
      </c>
      <c r="B574" s="70" t="s">
        <v>24</v>
      </c>
      <c r="C574" s="71" t="s">
        <v>367</v>
      </c>
      <c r="D574" s="70" t="s">
        <v>39</v>
      </c>
      <c r="E574" s="72">
        <v>2</v>
      </c>
    </row>
    <row r="575" spans="1:5" ht="12.75">
      <c r="A575" s="69">
        <v>47460</v>
      </c>
      <c r="B575" s="70" t="s">
        <v>24</v>
      </c>
      <c r="C575" s="71" t="s">
        <v>161</v>
      </c>
      <c r="D575" s="70" t="s">
        <v>14</v>
      </c>
      <c r="E575" s="72">
        <v>1</v>
      </c>
    </row>
    <row r="576" spans="1:5" ht="12.75">
      <c r="A576" s="69">
        <v>47541</v>
      </c>
      <c r="B576" s="70" t="s">
        <v>24</v>
      </c>
      <c r="C576" s="71" t="s">
        <v>695</v>
      </c>
      <c r="D576" s="70" t="s">
        <v>14</v>
      </c>
      <c r="E576" s="72">
        <v>1</v>
      </c>
    </row>
    <row r="577" spans="1:5" ht="12.75">
      <c r="A577" s="69">
        <v>47545</v>
      </c>
      <c r="B577" s="70" t="s">
        <v>24</v>
      </c>
      <c r="C577" s="71" t="s">
        <v>696</v>
      </c>
      <c r="D577" s="70" t="s">
        <v>14</v>
      </c>
      <c r="E577" s="72">
        <v>1</v>
      </c>
    </row>
    <row r="578" spans="1:5" ht="12.75">
      <c r="A578" s="69">
        <v>47555</v>
      </c>
      <c r="B578" s="70" t="s">
        <v>24</v>
      </c>
      <c r="C578" s="71" t="s">
        <v>594</v>
      </c>
      <c r="D578" s="70" t="s">
        <v>39</v>
      </c>
      <c r="E578" s="72">
        <v>1</v>
      </c>
    </row>
    <row r="579" spans="1:5" ht="12.75">
      <c r="A579" s="69">
        <v>47570</v>
      </c>
      <c r="B579" s="70" t="s">
        <v>24</v>
      </c>
      <c r="C579" s="71" t="s">
        <v>162</v>
      </c>
      <c r="D579" s="70" t="s">
        <v>14</v>
      </c>
      <c r="E579" s="72">
        <v>1</v>
      </c>
    </row>
    <row r="580" spans="1:5" ht="12.75">
      <c r="A580" s="69">
        <v>47605</v>
      </c>
      <c r="B580" s="70" t="s">
        <v>24</v>
      </c>
      <c r="C580" s="71" t="s">
        <v>163</v>
      </c>
      <c r="D580" s="70" t="s">
        <v>14</v>
      </c>
      <c r="E580" s="72">
        <v>1</v>
      </c>
    </row>
    <row r="581" spans="1:5" ht="12.75">
      <c r="A581" s="69">
        <v>47675</v>
      </c>
      <c r="B581" s="70" t="s">
        <v>24</v>
      </c>
      <c r="C581" s="71" t="s">
        <v>164</v>
      </c>
      <c r="D581" s="70" t="s">
        <v>14</v>
      </c>
      <c r="E581" s="72">
        <v>1</v>
      </c>
    </row>
    <row r="582" spans="1:5" ht="12.75">
      <c r="A582" s="69">
        <v>47703</v>
      </c>
      <c r="B582" s="70" t="s">
        <v>24</v>
      </c>
      <c r="C582" s="71" t="s">
        <v>697</v>
      </c>
      <c r="D582" s="70" t="s">
        <v>14</v>
      </c>
      <c r="E582" s="72">
        <v>1</v>
      </c>
    </row>
    <row r="583" spans="1:5" ht="12.75">
      <c r="A583" s="69">
        <v>47720</v>
      </c>
      <c r="B583" s="70" t="s">
        <v>24</v>
      </c>
      <c r="C583" s="71" t="s">
        <v>698</v>
      </c>
      <c r="D583" s="70" t="s">
        <v>14</v>
      </c>
      <c r="E583" s="72">
        <v>1</v>
      </c>
    </row>
    <row r="584" spans="1:5" ht="12.75">
      <c r="A584" s="69">
        <v>47745</v>
      </c>
      <c r="B584" s="70" t="s">
        <v>24</v>
      </c>
      <c r="C584" s="71" t="s">
        <v>165</v>
      </c>
      <c r="D584" s="70" t="s">
        <v>14</v>
      </c>
      <c r="E584" s="72">
        <v>1</v>
      </c>
    </row>
    <row r="585" spans="1:5" ht="12.75">
      <c r="A585" s="69">
        <v>47798</v>
      </c>
      <c r="B585" s="70" t="s">
        <v>24</v>
      </c>
      <c r="C585" s="71" t="s">
        <v>166</v>
      </c>
      <c r="D585" s="70" t="s">
        <v>14</v>
      </c>
      <c r="E585" s="72">
        <v>1</v>
      </c>
    </row>
    <row r="586" spans="1:5" ht="12.75">
      <c r="A586" s="69">
        <v>47960</v>
      </c>
      <c r="B586" s="70" t="s">
        <v>24</v>
      </c>
      <c r="C586" s="71" t="s">
        <v>699</v>
      </c>
      <c r="D586" s="70" t="s">
        <v>14</v>
      </c>
      <c r="E586" s="72">
        <v>1</v>
      </c>
    </row>
    <row r="587" spans="1:5" ht="12.75">
      <c r="A587" s="69">
        <v>47980</v>
      </c>
      <c r="B587" s="70" t="s">
        <v>24</v>
      </c>
      <c r="C587" s="71" t="s">
        <v>167</v>
      </c>
      <c r="D587" s="70" t="s">
        <v>14</v>
      </c>
      <c r="E587" s="72">
        <v>1</v>
      </c>
    </row>
    <row r="588" spans="1:5" ht="12.75">
      <c r="A588" s="69">
        <v>50001</v>
      </c>
      <c r="B588" s="70" t="s">
        <v>25</v>
      </c>
      <c r="C588" s="71" t="s">
        <v>599</v>
      </c>
      <c r="D588" s="70" t="s">
        <v>39</v>
      </c>
      <c r="E588" s="72">
        <v>35</v>
      </c>
    </row>
    <row r="589" spans="1:5" ht="12.75">
      <c r="A589" s="69">
        <v>50006</v>
      </c>
      <c r="B589" s="70" t="s">
        <v>25</v>
      </c>
      <c r="C589" s="71" t="s">
        <v>596</v>
      </c>
      <c r="D589" s="70" t="s">
        <v>39</v>
      </c>
      <c r="E589" s="72">
        <v>7</v>
      </c>
    </row>
    <row r="590" spans="1:5" ht="12.75">
      <c r="A590" s="69">
        <v>50150</v>
      </c>
      <c r="B590" s="70" t="s">
        <v>25</v>
      </c>
      <c r="C590" s="71" t="s">
        <v>368</v>
      </c>
      <c r="D590" s="70" t="s">
        <v>33</v>
      </c>
      <c r="E590" s="72">
        <v>1</v>
      </c>
    </row>
    <row r="591" spans="1:5" ht="12.75">
      <c r="A591" s="69">
        <v>50150</v>
      </c>
      <c r="B591" s="70" t="s">
        <v>25</v>
      </c>
      <c r="C591" s="71" t="s">
        <v>368</v>
      </c>
      <c r="D591" s="70" t="s">
        <v>39</v>
      </c>
      <c r="E591" s="72">
        <v>1</v>
      </c>
    </row>
    <row r="592" spans="1:5" ht="12.75">
      <c r="A592" s="69">
        <v>50226</v>
      </c>
      <c r="B592" s="70" t="s">
        <v>25</v>
      </c>
      <c r="C592" s="71" t="s">
        <v>369</v>
      </c>
      <c r="D592" s="70" t="s">
        <v>33</v>
      </c>
      <c r="E592" s="72">
        <v>1</v>
      </c>
    </row>
    <row r="593" spans="1:5" ht="12.75">
      <c r="A593" s="69">
        <v>50287</v>
      </c>
      <c r="B593" s="70" t="s">
        <v>25</v>
      </c>
      <c r="C593" s="71" t="s">
        <v>370</v>
      </c>
      <c r="D593" s="70" t="s">
        <v>33</v>
      </c>
      <c r="E593" s="72">
        <v>1</v>
      </c>
    </row>
    <row r="594" spans="1:5" ht="12.75">
      <c r="A594" s="69">
        <v>50287</v>
      </c>
      <c r="B594" s="70" t="s">
        <v>25</v>
      </c>
      <c r="C594" s="71" t="s">
        <v>370</v>
      </c>
      <c r="D594" s="70" t="s">
        <v>39</v>
      </c>
      <c r="E594" s="72">
        <v>1</v>
      </c>
    </row>
    <row r="595" spans="1:5" ht="12.75">
      <c r="A595" s="69">
        <v>50313</v>
      </c>
      <c r="B595" s="70" t="s">
        <v>25</v>
      </c>
      <c r="C595" s="71" t="s">
        <v>597</v>
      </c>
      <c r="D595" s="70" t="s">
        <v>39</v>
      </c>
      <c r="E595" s="72">
        <v>5</v>
      </c>
    </row>
    <row r="596" spans="1:5" ht="12.75">
      <c r="A596" s="69">
        <v>50318</v>
      </c>
      <c r="B596" s="70" t="s">
        <v>25</v>
      </c>
      <c r="C596" s="71" t="s">
        <v>371</v>
      </c>
      <c r="D596" s="70" t="s">
        <v>33</v>
      </c>
      <c r="E596" s="72">
        <v>1</v>
      </c>
    </row>
    <row r="597" spans="1:5" ht="12.75">
      <c r="A597" s="69">
        <v>50450</v>
      </c>
      <c r="B597" s="70" t="s">
        <v>25</v>
      </c>
      <c r="C597" s="71" t="s">
        <v>168</v>
      </c>
      <c r="D597" s="70" t="s">
        <v>14</v>
      </c>
      <c r="E597" s="72">
        <v>1</v>
      </c>
    </row>
    <row r="598" spans="1:5" ht="12.75">
      <c r="A598" s="69">
        <v>50573</v>
      </c>
      <c r="B598" s="70" t="s">
        <v>25</v>
      </c>
      <c r="C598" s="71" t="s">
        <v>372</v>
      </c>
      <c r="D598" s="70" t="s">
        <v>33</v>
      </c>
      <c r="E598" s="72">
        <v>1</v>
      </c>
    </row>
    <row r="599" spans="1:5" ht="12.75">
      <c r="A599" s="69">
        <v>50573</v>
      </c>
      <c r="B599" s="70" t="s">
        <v>25</v>
      </c>
      <c r="C599" s="71" t="s">
        <v>372</v>
      </c>
      <c r="D599" s="70" t="s">
        <v>39</v>
      </c>
      <c r="E599" s="72">
        <v>4</v>
      </c>
    </row>
    <row r="600" spans="1:5" ht="12.75">
      <c r="A600" s="69">
        <v>50577</v>
      </c>
      <c r="B600" s="70" t="s">
        <v>25</v>
      </c>
      <c r="C600" s="71" t="s">
        <v>598</v>
      </c>
      <c r="D600" s="70" t="s">
        <v>39</v>
      </c>
      <c r="E600" s="72">
        <v>1</v>
      </c>
    </row>
    <row r="601" spans="1:5" ht="12.75">
      <c r="A601" s="69">
        <v>50606</v>
      </c>
      <c r="B601" s="70" t="s">
        <v>25</v>
      </c>
      <c r="C601" s="71" t="s">
        <v>373</v>
      </c>
      <c r="D601" s="70" t="s">
        <v>33</v>
      </c>
      <c r="E601" s="72">
        <v>1</v>
      </c>
    </row>
    <row r="602" spans="1:5" ht="12.75">
      <c r="A602" s="69">
        <v>50606</v>
      </c>
      <c r="B602" s="70" t="s">
        <v>25</v>
      </c>
      <c r="C602" s="71" t="s">
        <v>373</v>
      </c>
      <c r="D602" s="70" t="s">
        <v>39</v>
      </c>
      <c r="E602" s="72">
        <v>1</v>
      </c>
    </row>
    <row r="603" spans="1:5" ht="12.75">
      <c r="A603" s="69">
        <v>50683</v>
      </c>
      <c r="B603" s="70" t="s">
        <v>25</v>
      </c>
      <c r="C603" s="71" t="s">
        <v>374</v>
      </c>
      <c r="D603" s="70" t="s">
        <v>33</v>
      </c>
      <c r="E603" s="72">
        <v>1</v>
      </c>
    </row>
    <row r="604" spans="1:5" ht="12.75">
      <c r="A604" s="69">
        <v>50689</v>
      </c>
      <c r="B604" s="70" t="s">
        <v>25</v>
      </c>
      <c r="C604" s="71" t="s">
        <v>375</v>
      </c>
      <c r="D604" s="70" t="s">
        <v>33</v>
      </c>
      <c r="E604" s="72">
        <v>1</v>
      </c>
    </row>
    <row r="605" spans="1:5" ht="12.75">
      <c r="A605" s="69">
        <v>50689</v>
      </c>
      <c r="B605" s="70" t="s">
        <v>25</v>
      </c>
      <c r="C605" s="71" t="s">
        <v>375</v>
      </c>
      <c r="D605" s="70" t="s">
        <v>39</v>
      </c>
      <c r="E605" s="72">
        <v>4</v>
      </c>
    </row>
    <row r="606" spans="1:5" ht="12.75">
      <c r="A606" s="69">
        <v>52001</v>
      </c>
      <c r="B606" s="70" t="s">
        <v>26</v>
      </c>
      <c r="C606" s="71" t="s">
        <v>601</v>
      </c>
      <c r="D606" s="70" t="s">
        <v>39</v>
      </c>
      <c r="E606" s="72">
        <v>38</v>
      </c>
    </row>
    <row r="607" spans="1:5" ht="12.75">
      <c r="A607" s="69">
        <v>52022</v>
      </c>
      <c r="B607" s="70" t="s">
        <v>26</v>
      </c>
      <c r="C607" s="71" t="s">
        <v>169</v>
      </c>
      <c r="D607" s="70" t="s">
        <v>14</v>
      </c>
      <c r="E607" s="72">
        <v>1</v>
      </c>
    </row>
    <row r="608" spans="1:5" ht="12.75">
      <c r="A608" s="69">
        <v>52036</v>
      </c>
      <c r="B608" s="70" t="s">
        <v>26</v>
      </c>
      <c r="C608" s="71" t="s">
        <v>711</v>
      </c>
      <c r="D608" s="70" t="s">
        <v>33</v>
      </c>
      <c r="E608" s="72">
        <v>1</v>
      </c>
    </row>
    <row r="609" spans="1:5" ht="12.75">
      <c r="A609" s="69">
        <v>52051</v>
      </c>
      <c r="B609" s="70" t="s">
        <v>26</v>
      </c>
      <c r="C609" s="71" t="s">
        <v>376</v>
      </c>
      <c r="D609" s="70" t="s">
        <v>33</v>
      </c>
      <c r="E609" s="72">
        <v>1</v>
      </c>
    </row>
    <row r="610" spans="1:5" ht="12.75">
      <c r="A610" s="69">
        <v>52203</v>
      </c>
      <c r="B610" s="70" t="s">
        <v>26</v>
      </c>
      <c r="C610" s="71" t="s">
        <v>171</v>
      </c>
      <c r="D610" s="70" t="s">
        <v>14</v>
      </c>
      <c r="E610" s="72">
        <v>1</v>
      </c>
    </row>
    <row r="611" spans="1:5" ht="12.75">
      <c r="A611" s="69">
        <v>52215</v>
      </c>
      <c r="B611" s="70" t="s">
        <v>26</v>
      </c>
      <c r="C611" s="71" t="s">
        <v>172</v>
      </c>
      <c r="D611" s="70" t="s">
        <v>14</v>
      </c>
      <c r="E611" s="72">
        <v>1</v>
      </c>
    </row>
    <row r="612" spans="1:5" ht="12.75">
      <c r="A612" s="69">
        <v>52224</v>
      </c>
      <c r="B612" s="70" t="s">
        <v>26</v>
      </c>
      <c r="C612" s="71" t="s">
        <v>173</v>
      </c>
      <c r="D612" s="70" t="s">
        <v>14</v>
      </c>
      <c r="E612" s="72">
        <v>1</v>
      </c>
    </row>
    <row r="613" spans="1:5" ht="12.75">
      <c r="A613" s="69">
        <v>52227</v>
      </c>
      <c r="B613" s="70" t="s">
        <v>26</v>
      </c>
      <c r="C613" s="71" t="s">
        <v>377</v>
      </c>
      <c r="D613" s="70" t="s">
        <v>33</v>
      </c>
      <c r="E613" s="72">
        <v>1</v>
      </c>
    </row>
    <row r="614" spans="1:5" ht="12.75">
      <c r="A614" s="69">
        <v>52240</v>
      </c>
      <c r="B614" s="70" t="s">
        <v>26</v>
      </c>
      <c r="C614" s="71" t="s">
        <v>170</v>
      </c>
      <c r="D614" s="70" t="s">
        <v>33</v>
      </c>
      <c r="E614" s="72">
        <v>1</v>
      </c>
    </row>
    <row r="615" spans="1:5" ht="12.75">
      <c r="A615" s="69">
        <v>52240</v>
      </c>
      <c r="B615" s="70" t="s">
        <v>26</v>
      </c>
      <c r="C615" s="71" t="s">
        <v>170</v>
      </c>
      <c r="D615" s="70" t="s">
        <v>14</v>
      </c>
      <c r="E615" s="72">
        <v>1</v>
      </c>
    </row>
    <row r="616" spans="1:5" ht="12.75">
      <c r="A616" s="69">
        <v>52250</v>
      </c>
      <c r="B616" s="70" t="s">
        <v>26</v>
      </c>
      <c r="C616" s="71" t="s">
        <v>185</v>
      </c>
      <c r="D616" s="70" t="s">
        <v>39</v>
      </c>
      <c r="E616" s="72">
        <v>1</v>
      </c>
    </row>
    <row r="617" spans="1:5" ht="12.75">
      <c r="A617" s="69">
        <v>52250</v>
      </c>
      <c r="B617" s="70" t="s">
        <v>26</v>
      </c>
      <c r="C617" s="71" t="s">
        <v>185</v>
      </c>
      <c r="D617" s="70" t="s">
        <v>14</v>
      </c>
      <c r="E617" s="72">
        <v>1</v>
      </c>
    </row>
    <row r="618" spans="1:5" ht="12.75">
      <c r="A618" s="69">
        <v>52254</v>
      </c>
      <c r="B618" s="70" t="s">
        <v>26</v>
      </c>
      <c r="C618" s="71" t="s">
        <v>174</v>
      </c>
      <c r="D618" s="70" t="s">
        <v>14</v>
      </c>
      <c r="E618" s="72">
        <v>1</v>
      </c>
    </row>
    <row r="619" spans="1:5" ht="12.75">
      <c r="A619" s="69">
        <v>52260</v>
      </c>
      <c r="B619" s="70" t="s">
        <v>26</v>
      </c>
      <c r="C619" s="71" t="s">
        <v>378</v>
      </c>
      <c r="D619" s="70" t="s">
        <v>33</v>
      </c>
      <c r="E619" s="72">
        <v>1</v>
      </c>
    </row>
    <row r="620" spans="1:5" ht="12.75">
      <c r="A620" s="69">
        <v>52287</v>
      </c>
      <c r="B620" s="70" t="s">
        <v>26</v>
      </c>
      <c r="C620" s="71" t="s">
        <v>379</v>
      </c>
      <c r="D620" s="70" t="s">
        <v>33</v>
      </c>
      <c r="E620" s="72">
        <v>1</v>
      </c>
    </row>
    <row r="621" spans="1:5" ht="12.75">
      <c r="A621" s="69">
        <v>52317</v>
      </c>
      <c r="B621" s="70" t="s">
        <v>26</v>
      </c>
      <c r="C621" s="71" t="s">
        <v>380</v>
      </c>
      <c r="D621" s="70" t="s">
        <v>33</v>
      </c>
      <c r="E621" s="72">
        <v>1</v>
      </c>
    </row>
    <row r="622" spans="1:5" ht="12.75">
      <c r="A622" s="69">
        <v>52320</v>
      </c>
      <c r="B622" s="70" t="s">
        <v>26</v>
      </c>
      <c r="C622" s="71" t="s">
        <v>381</v>
      </c>
      <c r="D622" s="70" t="s">
        <v>33</v>
      </c>
      <c r="E622" s="72">
        <v>1</v>
      </c>
    </row>
    <row r="623" spans="1:5" ht="12.75">
      <c r="A623" s="69">
        <v>52323</v>
      </c>
      <c r="B623" s="70" t="s">
        <v>26</v>
      </c>
      <c r="C623" s="71" t="s">
        <v>175</v>
      </c>
      <c r="D623" s="70" t="s">
        <v>33</v>
      </c>
      <c r="E623" s="72">
        <v>1</v>
      </c>
    </row>
    <row r="624" spans="1:5" ht="12.75">
      <c r="A624" s="69">
        <v>52323</v>
      </c>
      <c r="B624" s="70" t="s">
        <v>26</v>
      </c>
      <c r="C624" s="71" t="s">
        <v>175</v>
      </c>
      <c r="D624" s="70" t="s">
        <v>14</v>
      </c>
      <c r="E624" s="72">
        <v>1</v>
      </c>
    </row>
    <row r="625" spans="1:5" ht="12.75">
      <c r="A625" s="69">
        <v>52354</v>
      </c>
      <c r="B625" s="70" t="s">
        <v>26</v>
      </c>
      <c r="C625" s="71" t="s">
        <v>176</v>
      </c>
      <c r="D625" s="70" t="s">
        <v>14</v>
      </c>
      <c r="E625" s="72">
        <v>1</v>
      </c>
    </row>
    <row r="626" spans="1:5" ht="12.75">
      <c r="A626" s="69">
        <v>52356</v>
      </c>
      <c r="B626" s="70" t="s">
        <v>26</v>
      </c>
      <c r="C626" s="71" t="s">
        <v>600</v>
      </c>
      <c r="D626" s="70" t="s">
        <v>39</v>
      </c>
      <c r="E626" s="72">
        <v>8</v>
      </c>
    </row>
    <row r="627" spans="1:5" ht="12.75">
      <c r="A627" s="69">
        <v>52381</v>
      </c>
      <c r="B627" s="70" t="s">
        <v>26</v>
      </c>
      <c r="C627" s="71" t="s">
        <v>177</v>
      </c>
      <c r="D627" s="70" t="s">
        <v>14</v>
      </c>
      <c r="E627" s="72">
        <v>1</v>
      </c>
    </row>
    <row r="628" spans="1:5" ht="12.75">
      <c r="A628" s="69">
        <v>52385</v>
      </c>
      <c r="B628" s="70" t="s">
        <v>26</v>
      </c>
      <c r="C628" s="71" t="s">
        <v>178</v>
      </c>
      <c r="D628" s="70" t="s">
        <v>14</v>
      </c>
      <c r="E628" s="72">
        <v>1</v>
      </c>
    </row>
    <row r="629" spans="1:5" ht="12.75">
      <c r="A629" s="69">
        <v>52405</v>
      </c>
      <c r="B629" s="70" t="s">
        <v>26</v>
      </c>
      <c r="C629" s="71" t="s">
        <v>179</v>
      </c>
      <c r="D629" s="70" t="s">
        <v>14</v>
      </c>
      <c r="E629" s="72">
        <v>1</v>
      </c>
    </row>
    <row r="630" spans="1:5" ht="12.75">
      <c r="A630" s="69">
        <v>52427</v>
      </c>
      <c r="B630" s="70" t="s">
        <v>26</v>
      </c>
      <c r="C630" s="71" t="s">
        <v>180</v>
      </c>
      <c r="D630" s="70" t="s">
        <v>14</v>
      </c>
      <c r="E630" s="72">
        <v>1</v>
      </c>
    </row>
    <row r="631" spans="1:5" ht="12.75">
      <c r="A631" s="69">
        <v>52435</v>
      </c>
      <c r="B631" s="70" t="s">
        <v>26</v>
      </c>
      <c r="C631" s="71" t="s">
        <v>181</v>
      </c>
      <c r="D631" s="70" t="s">
        <v>14</v>
      </c>
      <c r="E631" s="72">
        <v>1</v>
      </c>
    </row>
    <row r="632" spans="1:5" ht="12.75">
      <c r="A632" s="69">
        <v>52506</v>
      </c>
      <c r="B632" s="70" t="s">
        <v>26</v>
      </c>
      <c r="C632" s="71" t="s">
        <v>182</v>
      </c>
      <c r="D632" s="70" t="s">
        <v>14</v>
      </c>
      <c r="E632" s="72">
        <v>1</v>
      </c>
    </row>
    <row r="633" spans="1:5" ht="12.75">
      <c r="A633" s="69">
        <v>52520</v>
      </c>
      <c r="B633" s="70" t="s">
        <v>26</v>
      </c>
      <c r="C633" s="71" t="s">
        <v>700</v>
      </c>
      <c r="D633" s="70" t="s">
        <v>14</v>
      </c>
      <c r="E633" s="72">
        <v>1</v>
      </c>
    </row>
    <row r="634" spans="1:5" ht="12.75">
      <c r="A634" s="69">
        <v>52560</v>
      </c>
      <c r="B634" s="70" t="s">
        <v>26</v>
      </c>
      <c r="C634" s="71" t="s">
        <v>183</v>
      </c>
      <c r="D634" s="70" t="s">
        <v>14</v>
      </c>
      <c r="E634" s="72">
        <v>1</v>
      </c>
    </row>
    <row r="635" spans="1:5" ht="12.75">
      <c r="A635" s="69">
        <v>52565</v>
      </c>
      <c r="B635" s="70" t="s">
        <v>26</v>
      </c>
      <c r="C635" s="71" t="s">
        <v>184</v>
      </c>
      <c r="D635" s="70" t="s">
        <v>14</v>
      </c>
      <c r="E635" s="72">
        <v>1</v>
      </c>
    </row>
    <row r="636" spans="1:5" ht="12.75">
      <c r="A636" s="69">
        <v>52573</v>
      </c>
      <c r="B636" s="70" t="s">
        <v>26</v>
      </c>
      <c r="C636" s="71" t="s">
        <v>671</v>
      </c>
      <c r="D636" s="70" t="s">
        <v>33</v>
      </c>
      <c r="E636" s="72">
        <v>1</v>
      </c>
    </row>
    <row r="637" spans="1:5" ht="12.75">
      <c r="A637" s="69">
        <v>52678</v>
      </c>
      <c r="B637" s="70" t="s">
        <v>26</v>
      </c>
      <c r="C637" s="71" t="s">
        <v>382</v>
      </c>
      <c r="D637" s="70" t="s">
        <v>33</v>
      </c>
      <c r="E637" s="72">
        <v>1</v>
      </c>
    </row>
    <row r="638" spans="1:5" ht="12.75">
      <c r="A638" s="69">
        <v>52678</v>
      </c>
      <c r="B638" s="70" t="s">
        <v>26</v>
      </c>
      <c r="C638" s="71" t="s">
        <v>382</v>
      </c>
      <c r="D638" s="70" t="s">
        <v>39</v>
      </c>
      <c r="E638" s="72">
        <v>1</v>
      </c>
    </row>
    <row r="639" spans="1:5" ht="12.75">
      <c r="A639" s="69">
        <v>52685</v>
      </c>
      <c r="B639" s="70" t="s">
        <v>26</v>
      </c>
      <c r="C639" s="71" t="s">
        <v>701</v>
      </c>
      <c r="D639" s="70" t="s">
        <v>14</v>
      </c>
      <c r="E639" s="72">
        <v>1</v>
      </c>
    </row>
    <row r="640" spans="1:5" ht="12.75">
      <c r="A640" s="69">
        <v>52694</v>
      </c>
      <c r="B640" s="70" t="s">
        <v>26</v>
      </c>
      <c r="C640" s="71" t="s">
        <v>186</v>
      </c>
      <c r="D640" s="70" t="s">
        <v>14</v>
      </c>
      <c r="E640" s="72">
        <v>1</v>
      </c>
    </row>
    <row r="641" spans="1:5" ht="12.75">
      <c r="A641" s="69">
        <v>52720</v>
      </c>
      <c r="B641" s="70" t="s">
        <v>26</v>
      </c>
      <c r="C641" s="71" t="s">
        <v>187</v>
      </c>
      <c r="D641" s="70" t="s">
        <v>14</v>
      </c>
      <c r="E641" s="72">
        <v>1</v>
      </c>
    </row>
    <row r="642" spans="1:5" ht="12.75">
      <c r="A642" s="69">
        <v>52788</v>
      </c>
      <c r="B642" s="70" t="s">
        <v>26</v>
      </c>
      <c r="C642" s="71" t="s">
        <v>188</v>
      </c>
      <c r="D642" s="70" t="s">
        <v>33</v>
      </c>
      <c r="E642" s="72">
        <v>1</v>
      </c>
    </row>
    <row r="643" spans="1:5" ht="12.75">
      <c r="A643" s="69">
        <v>52788</v>
      </c>
      <c r="B643" s="70" t="s">
        <v>26</v>
      </c>
      <c r="C643" s="71" t="s">
        <v>188</v>
      </c>
      <c r="D643" s="70" t="s">
        <v>14</v>
      </c>
      <c r="E643" s="72">
        <v>1</v>
      </c>
    </row>
    <row r="644" spans="1:5" ht="12.75">
      <c r="A644" s="69">
        <v>52835</v>
      </c>
      <c r="B644" s="70" t="s">
        <v>26</v>
      </c>
      <c r="C644" s="71" t="s">
        <v>602</v>
      </c>
      <c r="D644" s="70" t="s">
        <v>39</v>
      </c>
      <c r="E644" s="72">
        <v>7</v>
      </c>
    </row>
    <row r="645" spans="1:5" ht="12.75">
      <c r="A645" s="69">
        <v>52838</v>
      </c>
      <c r="B645" s="70" t="s">
        <v>26</v>
      </c>
      <c r="C645" s="71" t="s">
        <v>603</v>
      </c>
      <c r="D645" s="70" t="s">
        <v>39</v>
      </c>
      <c r="E645" s="72">
        <v>1</v>
      </c>
    </row>
    <row r="646" spans="1:5" ht="12.75">
      <c r="A646" s="69">
        <v>52885</v>
      </c>
      <c r="B646" s="70" t="s">
        <v>26</v>
      </c>
      <c r="C646" s="71" t="s">
        <v>383</v>
      </c>
      <c r="D646" s="70" t="s">
        <v>33</v>
      </c>
      <c r="E646" s="72">
        <v>1</v>
      </c>
    </row>
    <row r="647" spans="1:5" ht="12.75">
      <c r="A647" s="69">
        <v>54001</v>
      </c>
      <c r="B647" s="70" t="s">
        <v>27</v>
      </c>
      <c r="C647" s="71" t="s">
        <v>606</v>
      </c>
      <c r="D647" s="70" t="s">
        <v>39</v>
      </c>
      <c r="E647" s="72">
        <v>29</v>
      </c>
    </row>
    <row r="648" spans="1:5" ht="12.75">
      <c r="A648" s="69">
        <v>54003</v>
      </c>
      <c r="B648" s="70" t="s">
        <v>27</v>
      </c>
      <c r="C648" s="71" t="s">
        <v>384</v>
      </c>
      <c r="D648" s="70" t="s">
        <v>33</v>
      </c>
      <c r="E648" s="72">
        <v>1</v>
      </c>
    </row>
    <row r="649" spans="1:5" ht="12.75">
      <c r="A649" s="69">
        <v>54051</v>
      </c>
      <c r="B649" s="70" t="s">
        <v>27</v>
      </c>
      <c r="C649" s="71" t="s">
        <v>604</v>
      </c>
      <c r="D649" s="70" t="s">
        <v>39</v>
      </c>
      <c r="E649" s="72">
        <v>1</v>
      </c>
    </row>
    <row r="650" spans="1:5" ht="12.75">
      <c r="A650" s="69">
        <v>54172</v>
      </c>
      <c r="B650" s="70" t="s">
        <v>27</v>
      </c>
      <c r="C650" s="71" t="s">
        <v>385</v>
      </c>
      <c r="D650" s="70" t="s">
        <v>33</v>
      </c>
      <c r="E650" s="72">
        <v>1</v>
      </c>
    </row>
    <row r="651" spans="1:5" ht="12.75">
      <c r="A651" s="69">
        <v>54172</v>
      </c>
      <c r="B651" s="70" t="s">
        <v>27</v>
      </c>
      <c r="C651" s="71" t="s">
        <v>385</v>
      </c>
      <c r="D651" s="70" t="s">
        <v>39</v>
      </c>
      <c r="E651" s="72">
        <v>1</v>
      </c>
    </row>
    <row r="652" spans="1:5" ht="12.75">
      <c r="A652" s="69">
        <v>54206</v>
      </c>
      <c r="B652" s="70" t="s">
        <v>27</v>
      </c>
      <c r="C652" s="71" t="s">
        <v>605</v>
      </c>
      <c r="D652" s="70" t="s">
        <v>39</v>
      </c>
      <c r="E652" s="72">
        <v>1</v>
      </c>
    </row>
    <row r="653" spans="1:5" ht="12.75">
      <c r="A653" s="69">
        <v>54250</v>
      </c>
      <c r="B653" s="70" t="s">
        <v>27</v>
      </c>
      <c r="C653" s="71" t="s">
        <v>189</v>
      </c>
      <c r="D653" s="70" t="s">
        <v>14</v>
      </c>
      <c r="E653" s="72">
        <v>1</v>
      </c>
    </row>
    <row r="654" spans="1:5" ht="12.75">
      <c r="A654" s="69">
        <v>54261</v>
      </c>
      <c r="B654" s="70" t="s">
        <v>27</v>
      </c>
      <c r="C654" s="71" t="s">
        <v>386</v>
      </c>
      <c r="D654" s="70" t="s">
        <v>33</v>
      </c>
      <c r="E654" s="72">
        <v>1</v>
      </c>
    </row>
    <row r="655" spans="1:5" ht="12.75">
      <c r="A655" s="69">
        <v>54261</v>
      </c>
      <c r="B655" s="70" t="s">
        <v>27</v>
      </c>
      <c r="C655" s="71" t="s">
        <v>386</v>
      </c>
      <c r="D655" s="70" t="s">
        <v>39</v>
      </c>
      <c r="E655" s="72">
        <v>1</v>
      </c>
    </row>
    <row r="656" spans="1:5" ht="12.75">
      <c r="A656" s="69">
        <v>54385</v>
      </c>
      <c r="B656" s="70" t="s">
        <v>27</v>
      </c>
      <c r="C656" s="71" t="s">
        <v>190</v>
      </c>
      <c r="D656" s="70" t="s">
        <v>33</v>
      </c>
      <c r="E656" s="72">
        <v>1</v>
      </c>
    </row>
    <row r="657" spans="1:5" ht="12.75">
      <c r="A657" s="69">
        <v>54385</v>
      </c>
      <c r="B657" s="70" t="s">
        <v>27</v>
      </c>
      <c r="C657" s="71" t="s">
        <v>190</v>
      </c>
      <c r="D657" s="70" t="s">
        <v>14</v>
      </c>
      <c r="E657" s="72">
        <v>1</v>
      </c>
    </row>
    <row r="658" spans="1:5" ht="12.75">
      <c r="A658" s="69">
        <v>54498</v>
      </c>
      <c r="B658" s="70" t="s">
        <v>27</v>
      </c>
      <c r="C658" s="71" t="s">
        <v>607</v>
      </c>
      <c r="D658" s="70" t="s">
        <v>39</v>
      </c>
      <c r="E658" s="72">
        <v>9</v>
      </c>
    </row>
    <row r="659" spans="1:5" ht="12.75">
      <c r="A659" s="69">
        <v>54518</v>
      </c>
      <c r="B659" s="70" t="s">
        <v>27</v>
      </c>
      <c r="C659" s="71" t="s">
        <v>608</v>
      </c>
      <c r="D659" s="70" t="s">
        <v>39</v>
      </c>
      <c r="E659" s="72">
        <v>6</v>
      </c>
    </row>
    <row r="660" spans="1:5" ht="12.75">
      <c r="A660" s="69">
        <v>54553</v>
      </c>
      <c r="B660" s="70" t="s">
        <v>27</v>
      </c>
      <c r="C660" s="71" t="s">
        <v>191</v>
      </c>
      <c r="D660" s="70" t="s">
        <v>39</v>
      </c>
      <c r="E660" s="72">
        <v>1</v>
      </c>
    </row>
    <row r="661" spans="1:5" ht="12.75">
      <c r="A661" s="69">
        <v>54553</v>
      </c>
      <c r="B661" s="70" t="s">
        <v>27</v>
      </c>
      <c r="C661" s="71" t="s">
        <v>191</v>
      </c>
      <c r="D661" s="70" t="s">
        <v>14</v>
      </c>
      <c r="E661" s="72">
        <v>1</v>
      </c>
    </row>
    <row r="662" spans="1:5" ht="12.75">
      <c r="A662" s="69">
        <v>54720</v>
      </c>
      <c r="B662" s="70" t="s">
        <v>27</v>
      </c>
      <c r="C662" s="71" t="s">
        <v>387</v>
      </c>
      <c r="D662" s="70" t="s">
        <v>33</v>
      </c>
      <c r="E662" s="72">
        <v>1</v>
      </c>
    </row>
    <row r="663" spans="1:5" ht="12.75">
      <c r="A663" s="69">
        <v>54800</v>
      </c>
      <c r="B663" s="70" t="s">
        <v>27</v>
      </c>
      <c r="C663" s="71" t="s">
        <v>673</v>
      </c>
      <c r="D663" s="70" t="s">
        <v>14</v>
      </c>
      <c r="E663" s="72">
        <v>1</v>
      </c>
    </row>
    <row r="664" spans="1:5" ht="12.75">
      <c r="A664" s="69">
        <v>54810</v>
      </c>
      <c r="B664" s="70" t="s">
        <v>27</v>
      </c>
      <c r="C664" s="71" t="s">
        <v>388</v>
      </c>
      <c r="D664" s="70" t="s">
        <v>33</v>
      </c>
      <c r="E664" s="72">
        <v>1</v>
      </c>
    </row>
    <row r="665" spans="1:5" ht="12.75">
      <c r="A665" s="69">
        <v>54810</v>
      </c>
      <c r="B665" s="70" t="s">
        <v>27</v>
      </c>
      <c r="C665" s="71" t="s">
        <v>388</v>
      </c>
      <c r="D665" s="70" t="s">
        <v>14</v>
      </c>
      <c r="E665" s="72">
        <v>1</v>
      </c>
    </row>
    <row r="666" spans="1:5" ht="12.75">
      <c r="A666" s="69">
        <v>54874</v>
      </c>
      <c r="B666" s="70" t="s">
        <v>27</v>
      </c>
      <c r="C666" s="71" t="s">
        <v>192</v>
      </c>
      <c r="D666" s="70" t="s">
        <v>39</v>
      </c>
      <c r="E666" s="72">
        <v>2</v>
      </c>
    </row>
    <row r="667" spans="1:5" ht="12.75">
      <c r="A667" s="69">
        <v>54874</v>
      </c>
      <c r="B667" s="70" t="s">
        <v>27</v>
      </c>
      <c r="C667" s="71" t="s">
        <v>192</v>
      </c>
      <c r="D667" s="70" t="s">
        <v>14</v>
      </c>
      <c r="E667" s="72">
        <v>1</v>
      </c>
    </row>
    <row r="668" spans="1:5" ht="12.75">
      <c r="A668" s="69">
        <v>63001</v>
      </c>
      <c r="B668" s="70" t="s">
        <v>37</v>
      </c>
      <c r="C668" s="71" t="s">
        <v>446</v>
      </c>
      <c r="D668" s="70" t="s">
        <v>39</v>
      </c>
      <c r="E668" s="72">
        <v>31</v>
      </c>
    </row>
    <row r="669" spans="1:5" ht="12.75">
      <c r="A669" s="69">
        <v>63001</v>
      </c>
      <c r="B669" s="70" t="s">
        <v>37</v>
      </c>
      <c r="C669" s="71" t="s">
        <v>446</v>
      </c>
      <c r="D669" s="70" t="s">
        <v>443</v>
      </c>
      <c r="E669" s="72">
        <v>1</v>
      </c>
    </row>
    <row r="670" spans="1:5" ht="12.75">
      <c r="A670" s="69">
        <v>63001</v>
      </c>
      <c r="B670" s="70" t="s">
        <v>37</v>
      </c>
      <c r="C670" s="71" t="s">
        <v>446</v>
      </c>
      <c r="D670" s="70" t="s">
        <v>38</v>
      </c>
      <c r="E670" s="72">
        <v>2</v>
      </c>
    </row>
    <row r="671" spans="1:5" ht="12.75">
      <c r="A671" s="69">
        <v>63130</v>
      </c>
      <c r="B671" s="70" t="s">
        <v>37</v>
      </c>
      <c r="C671" s="71" t="s">
        <v>454</v>
      </c>
      <c r="D671" s="70" t="s">
        <v>38</v>
      </c>
      <c r="E671" s="72">
        <v>1</v>
      </c>
    </row>
    <row r="672" spans="1:5" ht="12.75">
      <c r="A672" s="69">
        <v>63190</v>
      </c>
      <c r="B672" s="70" t="s">
        <v>37</v>
      </c>
      <c r="C672" s="71" t="s">
        <v>455</v>
      </c>
      <c r="D672" s="70" t="s">
        <v>33</v>
      </c>
      <c r="E672" s="72">
        <v>1</v>
      </c>
    </row>
    <row r="673" spans="1:5" ht="12.75">
      <c r="A673" s="69">
        <v>63190</v>
      </c>
      <c r="B673" s="70" t="s">
        <v>37</v>
      </c>
      <c r="C673" s="71" t="s">
        <v>455</v>
      </c>
      <c r="D673" s="70" t="s">
        <v>38</v>
      </c>
      <c r="E673" s="72">
        <v>1</v>
      </c>
    </row>
    <row r="674" spans="1:5" ht="12.75">
      <c r="A674" s="69">
        <v>63272</v>
      </c>
      <c r="B674" s="70" t="s">
        <v>37</v>
      </c>
      <c r="C674" s="71" t="s">
        <v>456</v>
      </c>
      <c r="D674" s="70" t="s">
        <v>39</v>
      </c>
      <c r="E674" s="72">
        <v>1</v>
      </c>
    </row>
    <row r="675" spans="1:5" ht="12.75">
      <c r="A675" s="69">
        <v>63272</v>
      </c>
      <c r="B675" s="70" t="s">
        <v>37</v>
      </c>
      <c r="C675" s="71" t="s">
        <v>456</v>
      </c>
      <c r="D675" s="70" t="s">
        <v>38</v>
      </c>
      <c r="E675" s="72">
        <v>1</v>
      </c>
    </row>
    <row r="676" spans="1:5" ht="12.75">
      <c r="A676" s="69">
        <v>63401</v>
      </c>
      <c r="B676" s="70" t="s">
        <v>37</v>
      </c>
      <c r="C676" s="71" t="s">
        <v>457</v>
      </c>
      <c r="D676" s="70" t="s">
        <v>39</v>
      </c>
      <c r="E676" s="72">
        <v>1</v>
      </c>
    </row>
    <row r="677" spans="1:5" ht="12.75">
      <c r="A677" s="69">
        <v>63401</v>
      </c>
      <c r="B677" s="70" t="s">
        <v>37</v>
      </c>
      <c r="C677" s="71" t="s">
        <v>457</v>
      </c>
      <c r="D677" s="70" t="s">
        <v>38</v>
      </c>
      <c r="E677" s="72">
        <v>1</v>
      </c>
    </row>
    <row r="678" spans="1:5" ht="12.75">
      <c r="A678" s="69">
        <v>63470</v>
      </c>
      <c r="B678" s="70" t="s">
        <v>37</v>
      </c>
      <c r="C678" s="71" t="s">
        <v>458</v>
      </c>
      <c r="D678" s="70" t="s">
        <v>39</v>
      </c>
      <c r="E678" s="72">
        <v>1</v>
      </c>
    </row>
    <row r="679" spans="1:5" ht="12.75">
      <c r="A679" s="69">
        <v>63470</v>
      </c>
      <c r="B679" s="70" t="s">
        <v>37</v>
      </c>
      <c r="C679" s="71" t="s">
        <v>458</v>
      </c>
      <c r="D679" s="70" t="s">
        <v>38</v>
      </c>
      <c r="E679" s="72">
        <v>1</v>
      </c>
    </row>
    <row r="680" spans="1:5" ht="12.75">
      <c r="A680" s="69">
        <v>63594</v>
      </c>
      <c r="B680" s="70" t="s">
        <v>37</v>
      </c>
      <c r="C680" s="71" t="s">
        <v>459</v>
      </c>
      <c r="D680" s="70" t="s">
        <v>38</v>
      </c>
      <c r="E680" s="72">
        <v>1</v>
      </c>
    </row>
    <row r="681" spans="1:5" ht="12.75">
      <c r="A681" s="69">
        <v>63690</v>
      </c>
      <c r="B681" s="70" t="s">
        <v>37</v>
      </c>
      <c r="C681" s="71" t="s">
        <v>609</v>
      </c>
      <c r="D681" s="70" t="s">
        <v>39</v>
      </c>
      <c r="E681" s="72">
        <v>1</v>
      </c>
    </row>
    <row r="682" spans="1:5" ht="12.75">
      <c r="A682" s="69">
        <v>66001</v>
      </c>
      <c r="B682" s="70" t="s">
        <v>35</v>
      </c>
      <c r="C682" s="71" t="s">
        <v>63</v>
      </c>
      <c r="D682" s="70" t="s">
        <v>39</v>
      </c>
      <c r="E682" s="72">
        <v>63</v>
      </c>
    </row>
    <row r="683" spans="1:5" ht="12.75">
      <c r="A683" s="69">
        <v>66001</v>
      </c>
      <c r="B683" s="70" t="s">
        <v>35</v>
      </c>
      <c r="C683" s="71" t="s">
        <v>63</v>
      </c>
      <c r="D683" s="70" t="s">
        <v>443</v>
      </c>
      <c r="E683" s="72">
        <v>1</v>
      </c>
    </row>
    <row r="684" spans="1:5" ht="12.75">
      <c r="A684" s="69">
        <v>66001</v>
      </c>
      <c r="B684" s="70" t="s">
        <v>35</v>
      </c>
      <c r="C684" s="71" t="s">
        <v>63</v>
      </c>
      <c r="D684" s="70" t="s">
        <v>6</v>
      </c>
      <c r="E684" s="72">
        <v>2</v>
      </c>
    </row>
    <row r="685" spans="1:5" ht="12.75">
      <c r="A685" s="69">
        <v>66045</v>
      </c>
      <c r="B685" s="70" t="s">
        <v>35</v>
      </c>
      <c r="C685" s="71" t="s">
        <v>610</v>
      </c>
      <c r="D685" s="70" t="s">
        <v>39</v>
      </c>
      <c r="E685" s="72">
        <v>1</v>
      </c>
    </row>
    <row r="686" spans="1:5" ht="12.75">
      <c r="A686" s="69">
        <v>66170</v>
      </c>
      <c r="B686" s="70" t="s">
        <v>35</v>
      </c>
      <c r="C686" s="71" t="s">
        <v>611</v>
      </c>
      <c r="D686" s="70" t="s">
        <v>39</v>
      </c>
      <c r="E686" s="72">
        <v>8</v>
      </c>
    </row>
    <row r="687" spans="1:5" ht="12.75">
      <c r="A687" s="69">
        <v>66400</v>
      </c>
      <c r="B687" s="70" t="s">
        <v>35</v>
      </c>
      <c r="C687" s="71" t="s">
        <v>612</v>
      </c>
      <c r="D687" s="70" t="s">
        <v>33</v>
      </c>
      <c r="E687" s="72">
        <v>1</v>
      </c>
    </row>
    <row r="688" spans="1:5" ht="12.75">
      <c r="A688" s="69">
        <v>66400</v>
      </c>
      <c r="B688" s="70" t="s">
        <v>35</v>
      </c>
      <c r="C688" s="71" t="s">
        <v>612</v>
      </c>
      <c r="D688" s="70" t="s">
        <v>39</v>
      </c>
      <c r="E688" s="72">
        <v>1</v>
      </c>
    </row>
    <row r="689" spans="1:5" ht="12.75">
      <c r="A689" s="69">
        <v>66440</v>
      </c>
      <c r="B689" s="70" t="s">
        <v>35</v>
      </c>
      <c r="C689" s="71" t="s">
        <v>390</v>
      </c>
      <c r="D689" s="70" t="s">
        <v>33</v>
      </c>
      <c r="E689" s="72">
        <v>1</v>
      </c>
    </row>
    <row r="690" spans="1:5" ht="12.75">
      <c r="A690" s="69">
        <v>66440</v>
      </c>
      <c r="B690" s="70" t="s">
        <v>35</v>
      </c>
      <c r="C690" s="71" t="s">
        <v>390</v>
      </c>
      <c r="D690" s="70" t="s">
        <v>39</v>
      </c>
      <c r="E690" s="72">
        <v>1</v>
      </c>
    </row>
    <row r="691" spans="1:5" ht="12.75">
      <c r="A691" s="69">
        <v>66456</v>
      </c>
      <c r="B691" s="70" t="s">
        <v>35</v>
      </c>
      <c r="C691" s="71" t="s">
        <v>391</v>
      </c>
      <c r="D691" s="70" t="s">
        <v>33</v>
      </c>
      <c r="E691" s="72">
        <v>1</v>
      </c>
    </row>
    <row r="692" spans="1:5" ht="12.75">
      <c r="A692" s="69">
        <v>66594</v>
      </c>
      <c r="B692" s="70" t="s">
        <v>35</v>
      </c>
      <c r="C692" s="71" t="s">
        <v>613</v>
      </c>
      <c r="D692" s="70" t="s">
        <v>39</v>
      </c>
      <c r="E692" s="72">
        <v>1</v>
      </c>
    </row>
    <row r="693" spans="1:5" ht="12.75">
      <c r="A693" s="69">
        <v>66682</v>
      </c>
      <c r="B693" s="70" t="s">
        <v>35</v>
      </c>
      <c r="C693" s="71" t="s">
        <v>614</v>
      </c>
      <c r="D693" s="70" t="s">
        <v>39</v>
      </c>
      <c r="E693" s="72">
        <v>2</v>
      </c>
    </row>
    <row r="694" spans="1:5" ht="12.75">
      <c r="A694" s="69">
        <v>66687</v>
      </c>
      <c r="B694" s="70" t="s">
        <v>35</v>
      </c>
      <c r="C694" s="71" t="s">
        <v>392</v>
      </c>
      <c r="D694" s="70" t="s">
        <v>33</v>
      </c>
      <c r="E694" s="72">
        <v>1</v>
      </c>
    </row>
    <row r="695" spans="1:5" ht="12.75">
      <c r="A695" s="69">
        <v>66687</v>
      </c>
      <c r="B695" s="70" t="s">
        <v>35</v>
      </c>
      <c r="C695" s="71" t="s">
        <v>392</v>
      </c>
      <c r="D695" s="70" t="s">
        <v>39</v>
      </c>
      <c r="E695" s="72">
        <v>1</v>
      </c>
    </row>
    <row r="696" spans="1:5" ht="12.75">
      <c r="A696" s="69">
        <v>68001</v>
      </c>
      <c r="B696" s="70" t="s">
        <v>11</v>
      </c>
      <c r="C696" s="71" t="s">
        <v>64</v>
      </c>
      <c r="D696" s="70" t="s">
        <v>39</v>
      </c>
      <c r="E696" s="72">
        <v>102</v>
      </c>
    </row>
    <row r="697" spans="1:5" s="2" customFormat="1" ht="12.75">
      <c r="A697" s="69">
        <v>68001</v>
      </c>
      <c r="B697" s="70" t="s">
        <v>11</v>
      </c>
      <c r="C697" s="71" t="s">
        <v>64</v>
      </c>
      <c r="D697" s="70" t="s">
        <v>6</v>
      </c>
      <c r="E697" s="72">
        <v>3</v>
      </c>
    </row>
    <row r="698" spans="1:5" ht="12.75">
      <c r="A698" s="69">
        <v>68020</v>
      </c>
      <c r="B698" s="70" t="s">
        <v>11</v>
      </c>
      <c r="C698" s="71" t="s">
        <v>702</v>
      </c>
      <c r="D698" s="70" t="s">
        <v>14</v>
      </c>
      <c r="E698" s="72">
        <v>1</v>
      </c>
    </row>
    <row r="699" spans="1:5" ht="12.75">
      <c r="A699" s="69">
        <v>68077</v>
      </c>
      <c r="B699" s="70" t="s">
        <v>11</v>
      </c>
      <c r="C699" s="71" t="s">
        <v>615</v>
      </c>
      <c r="D699" s="70" t="s">
        <v>39</v>
      </c>
      <c r="E699" s="72">
        <v>1</v>
      </c>
    </row>
    <row r="700" spans="1:5" ht="12.75">
      <c r="A700" s="69">
        <v>68081</v>
      </c>
      <c r="B700" s="70" t="s">
        <v>11</v>
      </c>
      <c r="C700" s="71" t="s">
        <v>393</v>
      </c>
      <c r="D700" s="70" t="s">
        <v>33</v>
      </c>
      <c r="E700" s="72">
        <v>1</v>
      </c>
    </row>
    <row r="701" spans="1:5" ht="12.75">
      <c r="A701" s="69">
        <v>68081</v>
      </c>
      <c r="B701" s="70" t="s">
        <v>11</v>
      </c>
      <c r="C701" s="71" t="s">
        <v>393</v>
      </c>
      <c r="D701" s="70" t="s">
        <v>39</v>
      </c>
      <c r="E701" s="72">
        <v>16</v>
      </c>
    </row>
    <row r="702" spans="1:5" ht="12.75">
      <c r="A702" s="69">
        <v>68081</v>
      </c>
      <c r="B702" s="70" t="s">
        <v>11</v>
      </c>
      <c r="C702" s="71" t="s">
        <v>393</v>
      </c>
      <c r="D702" s="70" t="s">
        <v>38</v>
      </c>
      <c r="E702" s="72">
        <v>1</v>
      </c>
    </row>
    <row r="703" spans="1:5" ht="12.75">
      <c r="A703" s="69">
        <v>68147</v>
      </c>
      <c r="B703" s="70" t="s">
        <v>11</v>
      </c>
      <c r="C703" s="71" t="s">
        <v>394</v>
      </c>
      <c r="D703" s="70" t="s">
        <v>33</v>
      </c>
      <c r="E703" s="72">
        <v>1</v>
      </c>
    </row>
    <row r="704" spans="1:5" ht="12.75">
      <c r="A704" s="69">
        <v>68147</v>
      </c>
      <c r="B704" s="70" t="s">
        <v>11</v>
      </c>
      <c r="C704" s="71" t="s">
        <v>394</v>
      </c>
      <c r="D704" s="70" t="s">
        <v>39</v>
      </c>
      <c r="E704" s="72">
        <v>1</v>
      </c>
    </row>
    <row r="705" spans="1:5" ht="12.75">
      <c r="A705" s="69">
        <v>68162</v>
      </c>
      <c r="B705" s="70" t="s">
        <v>11</v>
      </c>
      <c r="C705" s="71" t="s">
        <v>395</v>
      </c>
      <c r="D705" s="70" t="s">
        <v>33</v>
      </c>
      <c r="E705" s="72">
        <v>1</v>
      </c>
    </row>
    <row r="706" spans="1:5" ht="12.75">
      <c r="A706" s="69">
        <v>68162</v>
      </c>
      <c r="B706" s="70" t="s">
        <v>11</v>
      </c>
      <c r="C706" s="71" t="s">
        <v>395</v>
      </c>
      <c r="D706" s="70" t="s">
        <v>39</v>
      </c>
      <c r="E706" s="72">
        <v>1</v>
      </c>
    </row>
    <row r="707" spans="1:5" ht="12.75">
      <c r="A707" s="69">
        <v>68167</v>
      </c>
      <c r="B707" s="70" t="s">
        <v>11</v>
      </c>
      <c r="C707" s="71" t="s">
        <v>616</v>
      </c>
      <c r="D707" s="70" t="s">
        <v>33</v>
      </c>
      <c r="E707" s="72">
        <v>1</v>
      </c>
    </row>
    <row r="708" spans="1:5" ht="12.75">
      <c r="A708" s="69">
        <v>68167</v>
      </c>
      <c r="B708" s="70" t="s">
        <v>11</v>
      </c>
      <c r="C708" s="71" t="s">
        <v>616</v>
      </c>
      <c r="D708" s="70" t="s">
        <v>39</v>
      </c>
      <c r="E708" s="72">
        <v>1</v>
      </c>
    </row>
    <row r="709" spans="1:5" ht="12.75">
      <c r="A709" s="69">
        <v>68179</v>
      </c>
      <c r="B709" s="70" t="s">
        <v>11</v>
      </c>
      <c r="C709" s="71" t="s">
        <v>396</v>
      </c>
      <c r="D709" s="70" t="s">
        <v>33</v>
      </c>
      <c r="E709" s="72">
        <v>1</v>
      </c>
    </row>
    <row r="710" spans="1:5" ht="12.75">
      <c r="A710" s="69">
        <v>68190</v>
      </c>
      <c r="B710" s="70" t="s">
        <v>11</v>
      </c>
      <c r="C710" s="71" t="s">
        <v>397</v>
      </c>
      <c r="D710" s="70" t="s">
        <v>33</v>
      </c>
      <c r="E710" s="72">
        <v>1</v>
      </c>
    </row>
    <row r="711" spans="1:5" ht="12.75">
      <c r="A711" s="69">
        <v>68190</v>
      </c>
      <c r="B711" s="70" t="s">
        <v>11</v>
      </c>
      <c r="C711" s="71" t="s">
        <v>397</v>
      </c>
      <c r="D711" s="70" t="s">
        <v>39</v>
      </c>
      <c r="E711" s="72">
        <v>1</v>
      </c>
    </row>
    <row r="712" spans="1:5" ht="12.75">
      <c r="A712" s="69">
        <v>68207</v>
      </c>
      <c r="B712" s="70" t="s">
        <v>11</v>
      </c>
      <c r="C712" s="71" t="s">
        <v>617</v>
      </c>
      <c r="D712" s="70" t="s">
        <v>39</v>
      </c>
      <c r="E712" s="72">
        <v>1</v>
      </c>
    </row>
    <row r="713" spans="1:5" ht="12.75">
      <c r="A713" s="69">
        <v>68209</v>
      </c>
      <c r="B713" s="70" t="s">
        <v>11</v>
      </c>
      <c r="C713" s="71" t="s">
        <v>198</v>
      </c>
      <c r="D713" s="70" t="s">
        <v>14</v>
      </c>
      <c r="E713" s="72">
        <v>1</v>
      </c>
    </row>
    <row r="714" spans="1:5" ht="12.75">
      <c r="A714" s="69">
        <v>68217</v>
      </c>
      <c r="B714" s="70" t="s">
        <v>11</v>
      </c>
      <c r="C714" s="71" t="s">
        <v>398</v>
      </c>
      <c r="D714" s="70" t="s">
        <v>33</v>
      </c>
      <c r="E714" s="72">
        <v>1</v>
      </c>
    </row>
    <row r="715" spans="1:5" ht="12.75">
      <c r="A715" s="69">
        <v>68245</v>
      </c>
      <c r="B715" s="70" t="s">
        <v>11</v>
      </c>
      <c r="C715" s="71" t="s">
        <v>703</v>
      </c>
      <c r="D715" s="70" t="s">
        <v>14</v>
      </c>
      <c r="E715" s="72">
        <v>1</v>
      </c>
    </row>
    <row r="716" spans="1:5" ht="12.75">
      <c r="A716" s="69">
        <v>68250</v>
      </c>
      <c r="B716" s="70" t="s">
        <v>11</v>
      </c>
      <c r="C716" s="71" t="s">
        <v>704</v>
      </c>
      <c r="D716" s="70" t="s">
        <v>14</v>
      </c>
      <c r="E716" s="72">
        <v>1</v>
      </c>
    </row>
    <row r="717" spans="1:5" ht="12.75">
      <c r="A717" s="69">
        <v>68255</v>
      </c>
      <c r="B717" s="70" t="s">
        <v>11</v>
      </c>
      <c r="C717" s="71" t="s">
        <v>199</v>
      </c>
      <c r="D717" s="70" t="s">
        <v>39</v>
      </c>
      <c r="E717" s="72">
        <v>1</v>
      </c>
    </row>
    <row r="718" spans="1:5" ht="12.75">
      <c r="A718" s="69">
        <v>68255</v>
      </c>
      <c r="B718" s="70" t="s">
        <v>11</v>
      </c>
      <c r="C718" s="71" t="s">
        <v>199</v>
      </c>
      <c r="D718" s="70" t="s">
        <v>14</v>
      </c>
      <c r="E718" s="72">
        <v>1</v>
      </c>
    </row>
    <row r="719" spans="1:5" ht="12.75">
      <c r="A719" s="69">
        <v>68264</v>
      </c>
      <c r="B719" s="70" t="s">
        <v>11</v>
      </c>
      <c r="C719" s="71" t="s">
        <v>399</v>
      </c>
      <c r="D719" s="70" t="s">
        <v>33</v>
      </c>
      <c r="E719" s="72">
        <v>1</v>
      </c>
    </row>
    <row r="720" spans="1:5" ht="12.75">
      <c r="A720" s="69">
        <v>68264</v>
      </c>
      <c r="B720" s="70" t="s">
        <v>11</v>
      </c>
      <c r="C720" s="71" t="s">
        <v>399</v>
      </c>
      <c r="D720" s="70" t="s">
        <v>14</v>
      </c>
      <c r="E720" s="72">
        <v>1</v>
      </c>
    </row>
    <row r="721" spans="1:5" ht="12.75">
      <c r="A721" s="69">
        <v>68266</v>
      </c>
      <c r="B721" s="70" t="s">
        <v>11</v>
      </c>
      <c r="C721" s="71" t="s">
        <v>200</v>
      </c>
      <c r="D721" s="70" t="s">
        <v>14</v>
      </c>
      <c r="E721" s="72">
        <v>1</v>
      </c>
    </row>
    <row r="722" spans="1:5" ht="12.75">
      <c r="A722" s="69">
        <v>68276</v>
      </c>
      <c r="B722" s="70" t="s">
        <v>11</v>
      </c>
      <c r="C722" s="71" t="s">
        <v>400</v>
      </c>
      <c r="D722" s="70" t="s">
        <v>33</v>
      </c>
      <c r="E722" s="72">
        <v>1</v>
      </c>
    </row>
    <row r="723" spans="1:5" ht="12.75">
      <c r="A723" s="69">
        <v>68276</v>
      </c>
      <c r="B723" s="70" t="s">
        <v>11</v>
      </c>
      <c r="C723" s="71" t="s">
        <v>400</v>
      </c>
      <c r="D723" s="70" t="s">
        <v>39</v>
      </c>
      <c r="E723" s="72">
        <v>23</v>
      </c>
    </row>
    <row r="724" spans="1:5" ht="12.75">
      <c r="A724" s="69">
        <v>68296</v>
      </c>
      <c r="B724" s="70" t="s">
        <v>11</v>
      </c>
      <c r="C724" s="71" t="s">
        <v>201</v>
      </c>
      <c r="D724" s="70" t="s">
        <v>14</v>
      </c>
      <c r="E724" s="72">
        <v>1</v>
      </c>
    </row>
    <row r="725" spans="1:5" ht="12.75">
      <c r="A725" s="69">
        <v>68307</v>
      </c>
      <c r="B725" s="70" t="s">
        <v>11</v>
      </c>
      <c r="C725" s="71" t="s">
        <v>618</v>
      </c>
      <c r="D725" s="70" t="s">
        <v>39</v>
      </c>
      <c r="E725" s="72">
        <v>5</v>
      </c>
    </row>
    <row r="726" spans="1:5" ht="12.75">
      <c r="A726" s="69">
        <v>68322</v>
      </c>
      <c r="B726" s="70" t="s">
        <v>11</v>
      </c>
      <c r="C726" s="71" t="s">
        <v>202</v>
      </c>
      <c r="D726" s="70" t="s">
        <v>14</v>
      </c>
      <c r="E726" s="72">
        <v>1</v>
      </c>
    </row>
    <row r="727" spans="1:5" ht="12.75">
      <c r="A727" s="69">
        <v>68327</v>
      </c>
      <c r="B727" s="70" t="s">
        <v>11</v>
      </c>
      <c r="C727" s="71" t="s">
        <v>401</v>
      </c>
      <c r="D727" s="70" t="s">
        <v>33</v>
      </c>
      <c r="E727" s="72">
        <v>1</v>
      </c>
    </row>
    <row r="728" spans="1:5" ht="12.75">
      <c r="A728" s="69">
        <v>68344</v>
      </c>
      <c r="B728" s="70" t="s">
        <v>11</v>
      </c>
      <c r="C728" s="71" t="s">
        <v>203</v>
      </c>
      <c r="D728" s="70" t="s">
        <v>14</v>
      </c>
      <c r="E728" s="72">
        <v>1</v>
      </c>
    </row>
    <row r="729" spans="1:5" ht="12.75">
      <c r="A729" s="69">
        <v>68385</v>
      </c>
      <c r="B729" s="70" t="s">
        <v>11</v>
      </c>
      <c r="C729" s="71" t="s">
        <v>402</v>
      </c>
      <c r="D729" s="70" t="s">
        <v>33</v>
      </c>
      <c r="E729" s="72">
        <v>1</v>
      </c>
    </row>
    <row r="730" spans="1:5" ht="12.75">
      <c r="A730" s="69">
        <v>68406</v>
      </c>
      <c r="B730" s="70" t="s">
        <v>11</v>
      </c>
      <c r="C730" s="71" t="s">
        <v>403</v>
      </c>
      <c r="D730" s="70" t="s">
        <v>33</v>
      </c>
      <c r="E730" s="72">
        <v>1</v>
      </c>
    </row>
    <row r="731" spans="1:5" ht="12.75">
      <c r="A731" s="69">
        <v>68406</v>
      </c>
      <c r="B731" s="70" t="s">
        <v>11</v>
      </c>
      <c r="C731" s="71" t="s">
        <v>403</v>
      </c>
      <c r="D731" s="70" t="s">
        <v>39</v>
      </c>
      <c r="E731" s="72">
        <v>1</v>
      </c>
    </row>
    <row r="732" spans="1:5" ht="12.75">
      <c r="A732" s="69">
        <v>68425</v>
      </c>
      <c r="B732" s="70" t="s">
        <v>11</v>
      </c>
      <c r="C732" s="71" t="s">
        <v>204</v>
      </c>
      <c r="D732" s="70" t="s">
        <v>14</v>
      </c>
      <c r="E732" s="72">
        <v>1</v>
      </c>
    </row>
    <row r="733" spans="1:5" ht="12.75">
      <c r="A733" s="69">
        <v>68432</v>
      </c>
      <c r="B733" s="70" t="s">
        <v>11</v>
      </c>
      <c r="C733" s="71" t="s">
        <v>619</v>
      </c>
      <c r="D733" s="70" t="s">
        <v>39</v>
      </c>
      <c r="E733" s="72">
        <v>2</v>
      </c>
    </row>
    <row r="734" spans="1:5" ht="12.75">
      <c r="A734" s="69">
        <v>68498</v>
      </c>
      <c r="B734" s="70" t="s">
        <v>11</v>
      </c>
      <c r="C734" s="71" t="s">
        <v>404</v>
      </c>
      <c r="D734" s="70" t="s">
        <v>33</v>
      </c>
      <c r="E734" s="72">
        <v>1</v>
      </c>
    </row>
    <row r="735" spans="1:5" ht="12.75">
      <c r="A735" s="69">
        <v>68498</v>
      </c>
      <c r="B735" s="70" t="s">
        <v>11</v>
      </c>
      <c r="C735" s="71" t="s">
        <v>404</v>
      </c>
      <c r="D735" s="70" t="s">
        <v>14</v>
      </c>
      <c r="E735" s="72">
        <v>1</v>
      </c>
    </row>
    <row r="736" spans="1:5" ht="13.5" customHeight="1">
      <c r="A736" s="69">
        <v>68522</v>
      </c>
      <c r="B736" s="70" t="s">
        <v>11</v>
      </c>
      <c r="C736" s="71" t="s">
        <v>205</v>
      </c>
      <c r="D736" s="70" t="s">
        <v>14</v>
      </c>
      <c r="E736" s="72">
        <v>1</v>
      </c>
    </row>
    <row r="737" spans="1:5" ht="12.75">
      <c r="A737" s="69">
        <v>68524</v>
      </c>
      <c r="B737" s="70" t="s">
        <v>11</v>
      </c>
      <c r="C737" s="71" t="s">
        <v>206</v>
      </c>
      <c r="D737" s="70" t="s">
        <v>14</v>
      </c>
      <c r="E737" s="72">
        <v>1</v>
      </c>
    </row>
    <row r="738" spans="1:5" ht="12.75">
      <c r="A738" s="69">
        <v>68533</v>
      </c>
      <c r="B738" s="70" t="s">
        <v>11</v>
      </c>
      <c r="C738" s="71" t="s">
        <v>207</v>
      </c>
      <c r="D738" s="70" t="s">
        <v>14</v>
      </c>
      <c r="E738" s="72">
        <v>1</v>
      </c>
    </row>
    <row r="739" spans="1:5" ht="12.75">
      <c r="A739" s="69">
        <v>68547</v>
      </c>
      <c r="B739" s="70" t="s">
        <v>11</v>
      </c>
      <c r="C739" s="71" t="s">
        <v>620</v>
      </c>
      <c r="D739" s="70" t="s">
        <v>39</v>
      </c>
      <c r="E739" s="72">
        <v>8</v>
      </c>
    </row>
    <row r="740" spans="1:5" ht="12.75">
      <c r="A740" s="69">
        <v>68549</v>
      </c>
      <c r="B740" s="70" t="s">
        <v>11</v>
      </c>
      <c r="C740" s="71" t="s">
        <v>705</v>
      </c>
      <c r="D740" s="70" t="s">
        <v>14</v>
      </c>
      <c r="E740" s="72">
        <v>1</v>
      </c>
    </row>
    <row r="741" spans="1:5" ht="12.75">
      <c r="A741" s="69">
        <v>68572</v>
      </c>
      <c r="B741" s="70" t="s">
        <v>11</v>
      </c>
      <c r="C741" s="71" t="s">
        <v>405</v>
      </c>
      <c r="D741" s="70" t="s">
        <v>33</v>
      </c>
      <c r="E741" s="72">
        <v>1</v>
      </c>
    </row>
    <row r="742" spans="1:5" ht="12.75">
      <c r="A742" s="69">
        <v>68572</v>
      </c>
      <c r="B742" s="70" t="s">
        <v>11</v>
      </c>
      <c r="C742" s="71" t="s">
        <v>405</v>
      </c>
      <c r="D742" s="70" t="s">
        <v>39</v>
      </c>
      <c r="E742" s="72">
        <v>1</v>
      </c>
    </row>
    <row r="743" spans="1:5" ht="12.75">
      <c r="A743" s="69">
        <v>68573</v>
      </c>
      <c r="B743" s="70" t="s">
        <v>11</v>
      </c>
      <c r="C743" s="71" t="s">
        <v>208</v>
      </c>
      <c r="D743" s="70" t="s">
        <v>33</v>
      </c>
      <c r="E743" s="72">
        <v>1</v>
      </c>
    </row>
    <row r="744" spans="1:5" ht="12.75">
      <c r="A744" s="69">
        <v>68573</v>
      </c>
      <c r="B744" s="70" t="s">
        <v>11</v>
      </c>
      <c r="C744" s="71" t="s">
        <v>208</v>
      </c>
      <c r="D744" s="70" t="s">
        <v>14</v>
      </c>
      <c r="E744" s="72">
        <v>1</v>
      </c>
    </row>
    <row r="745" spans="1:5" ht="12.75">
      <c r="A745" s="69">
        <v>68575</v>
      </c>
      <c r="B745" s="70" t="s">
        <v>11</v>
      </c>
      <c r="C745" s="71" t="s">
        <v>406</v>
      </c>
      <c r="D745" s="70" t="s">
        <v>33</v>
      </c>
      <c r="E745" s="72">
        <v>1</v>
      </c>
    </row>
    <row r="746" spans="1:5" ht="12.75">
      <c r="A746" s="69">
        <v>68575</v>
      </c>
      <c r="B746" s="70" t="s">
        <v>11</v>
      </c>
      <c r="C746" s="71" t="s">
        <v>406</v>
      </c>
      <c r="D746" s="70" t="s">
        <v>39</v>
      </c>
      <c r="E746" s="72">
        <v>1</v>
      </c>
    </row>
    <row r="747" spans="1:5" ht="12.75">
      <c r="A747" s="69">
        <v>68655</v>
      </c>
      <c r="B747" s="70" t="s">
        <v>11</v>
      </c>
      <c r="C747" s="71" t="s">
        <v>407</v>
      </c>
      <c r="D747" s="70" t="s">
        <v>33</v>
      </c>
      <c r="E747" s="72">
        <v>1</v>
      </c>
    </row>
    <row r="748" spans="1:5" ht="12.75">
      <c r="A748" s="69">
        <v>68669</v>
      </c>
      <c r="B748" s="70" t="s">
        <v>11</v>
      </c>
      <c r="C748" s="71" t="s">
        <v>621</v>
      </c>
      <c r="D748" s="70" t="s">
        <v>39</v>
      </c>
      <c r="E748" s="72">
        <v>1</v>
      </c>
    </row>
    <row r="749" spans="1:5" ht="12.75">
      <c r="A749" s="69">
        <v>68679</v>
      </c>
      <c r="B749" s="70" t="s">
        <v>11</v>
      </c>
      <c r="C749" s="71" t="s">
        <v>622</v>
      </c>
      <c r="D749" s="70" t="s">
        <v>39</v>
      </c>
      <c r="E749" s="72">
        <v>7</v>
      </c>
    </row>
    <row r="750" spans="1:5" ht="12.75">
      <c r="A750" s="69">
        <v>68682</v>
      </c>
      <c r="B750" s="70" t="s">
        <v>11</v>
      </c>
      <c r="C750" s="71" t="s">
        <v>209</v>
      </c>
      <c r="D750" s="70" t="s">
        <v>14</v>
      </c>
      <c r="E750" s="72">
        <v>1</v>
      </c>
    </row>
    <row r="751" spans="1:5" ht="12.75">
      <c r="A751" s="69">
        <v>68684</v>
      </c>
      <c r="B751" s="70" t="s">
        <v>11</v>
      </c>
      <c r="C751" s="71" t="s">
        <v>210</v>
      </c>
      <c r="D751" s="70" t="s">
        <v>14</v>
      </c>
      <c r="E751" s="72">
        <v>1</v>
      </c>
    </row>
    <row r="752" spans="1:5" ht="12.75">
      <c r="A752" s="69">
        <v>68686</v>
      </c>
      <c r="B752" s="70" t="s">
        <v>11</v>
      </c>
      <c r="C752" s="71" t="s">
        <v>211</v>
      </c>
      <c r="D752" s="70" t="s">
        <v>14</v>
      </c>
      <c r="E752" s="72">
        <v>1</v>
      </c>
    </row>
    <row r="753" spans="1:5" ht="12.75">
      <c r="A753" s="69">
        <v>68689</v>
      </c>
      <c r="B753" s="70" t="s">
        <v>11</v>
      </c>
      <c r="C753" s="71" t="s">
        <v>408</v>
      </c>
      <c r="D753" s="70" t="s">
        <v>33</v>
      </c>
      <c r="E753" s="72">
        <v>1</v>
      </c>
    </row>
    <row r="754" spans="1:5" ht="12.75">
      <c r="A754" s="69">
        <v>68720</v>
      </c>
      <c r="B754" s="70" t="s">
        <v>11</v>
      </c>
      <c r="C754" s="71" t="s">
        <v>409</v>
      </c>
      <c r="D754" s="70" t="s">
        <v>33</v>
      </c>
      <c r="E754" s="72">
        <v>1</v>
      </c>
    </row>
    <row r="755" spans="1:5" ht="12.75">
      <c r="A755" s="69">
        <v>68755</v>
      </c>
      <c r="B755" s="70" t="s">
        <v>11</v>
      </c>
      <c r="C755" s="71" t="s">
        <v>410</v>
      </c>
      <c r="D755" s="70" t="s">
        <v>33</v>
      </c>
      <c r="E755" s="72">
        <v>1</v>
      </c>
    </row>
    <row r="756" spans="1:5" ht="12.75">
      <c r="A756" s="69">
        <v>68755</v>
      </c>
      <c r="B756" s="70" t="s">
        <v>11</v>
      </c>
      <c r="C756" s="71" t="s">
        <v>410</v>
      </c>
      <c r="D756" s="70" t="s">
        <v>39</v>
      </c>
      <c r="E756" s="72">
        <v>1</v>
      </c>
    </row>
    <row r="757" spans="1:5" ht="12.75">
      <c r="A757" s="69">
        <v>68770</v>
      </c>
      <c r="B757" s="70" t="s">
        <v>11</v>
      </c>
      <c r="C757" s="71" t="s">
        <v>623</v>
      </c>
      <c r="D757" s="70" t="s">
        <v>39</v>
      </c>
      <c r="E757" s="72">
        <v>1</v>
      </c>
    </row>
    <row r="758" spans="1:5" ht="12.75">
      <c r="A758" s="69">
        <v>68855</v>
      </c>
      <c r="B758" s="70" t="s">
        <v>11</v>
      </c>
      <c r="C758" s="71" t="s">
        <v>411</v>
      </c>
      <c r="D758" s="70" t="s">
        <v>33</v>
      </c>
      <c r="E758" s="72">
        <v>1</v>
      </c>
    </row>
    <row r="759" spans="1:5" ht="12.75">
      <c r="A759" s="69">
        <v>68855</v>
      </c>
      <c r="B759" s="70" t="s">
        <v>11</v>
      </c>
      <c r="C759" s="71" t="s">
        <v>411</v>
      </c>
      <c r="D759" s="70" t="s">
        <v>14</v>
      </c>
      <c r="E759" s="72">
        <v>1</v>
      </c>
    </row>
    <row r="760" spans="1:5" ht="12.75">
      <c r="A760" s="69">
        <v>68861</v>
      </c>
      <c r="B760" s="70" t="s">
        <v>11</v>
      </c>
      <c r="C760" s="71" t="s">
        <v>624</v>
      </c>
      <c r="D760" s="70" t="s">
        <v>39</v>
      </c>
      <c r="E760" s="72">
        <v>2</v>
      </c>
    </row>
    <row r="761" spans="1:5" ht="12.75">
      <c r="A761" s="69">
        <v>68872</v>
      </c>
      <c r="B761" s="70" t="s">
        <v>11</v>
      </c>
      <c r="C761" s="71" t="s">
        <v>412</v>
      </c>
      <c r="D761" s="70" t="s">
        <v>33</v>
      </c>
      <c r="E761" s="72">
        <v>1</v>
      </c>
    </row>
    <row r="762" spans="1:5" ht="12.75">
      <c r="A762" s="69">
        <v>68872</v>
      </c>
      <c r="B762" s="70" t="s">
        <v>11</v>
      </c>
      <c r="C762" s="71" t="s">
        <v>412</v>
      </c>
      <c r="D762" s="70" t="s">
        <v>39</v>
      </c>
      <c r="E762" s="72">
        <v>1</v>
      </c>
    </row>
    <row r="763" spans="1:5" ht="12.75">
      <c r="A763" s="69">
        <v>68895</v>
      </c>
      <c r="B763" s="70" t="s">
        <v>11</v>
      </c>
      <c r="C763" s="71" t="s">
        <v>625</v>
      </c>
      <c r="D763" s="70" t="s">
        <v>39</v>
      </c>
      <c r="E763" s="72">
        <v>1</v>
      </c>
    </row>
    <row r="764" spans="1:5" ht="12.75">
      <c r="A764" s="69">
        <v>70001</v>
      </c>
      <c r="B764" s="70" t="s">
        <v>29</v>
      </c>
      <c r="C764" s="71" t="s">
        <v>627</v>
      </c>
      <c r="D764" s="70" t="s">
        <v>39</v>
      </c>
      <c r="E764" s="72">
        <v>10</v>
      </c>
    </row>
    <row r="765" spans="1:5" ht="12.75">
      <c r="A765" s="69">
        <v>70215</v>
      </c>
      <c r="B765" s="70" t="s">
        <v>29</v>
      </c>
      <c r="C765" s="71" t="s">
        <v>460</v>
      </c>
      <c r="D765" s="70" t="s">
        <v>39</v>
      </c>
      <c r="E765" s="72">
        <v>1</v>
      </c>
    </row>
    <row r="766" spans="1:5" ht="12.75">
      <c r="A766" s="69">
        <v>70215</v>
      </c>
      <c r="B766" s="70" t="s">
        <v>29</v>
      </c>
      <c r="C766" s="71" t="s">
        <v>460</v>
      </c>
      <c r="D766" s="70" t="s">
        <v>38</v>
      </c>
      <c r="E766" s="72">
        <v>1</v>
      </c>
    </row>
    <row r="767" spans="1:5" ht="12.75">
      <c r="A767" s="69">
        <v>70221</v>
      </c>
      <c r="B767" s="70" t="s">
        <v>29</v>
      </c>
      <c r="C767" s="71" t="s">
        <v>212</v>
      </c>
      <c r="D767" s="70" t="s">
        <v>33</v>
      </c>
      <c r="E767" s="72">
        <v>1</v>
      </c>
    </row>
    <row r="768" spans="1:5" ht="12.75">
      <c r="A768" s="69">
        <v>70221</v>
      </c>
      <c r="B768" s="70" t="s">
        <v>29</v>
      </c>
      <c r="C768" s="71" t="s">
        <v>212</v>
      </c>
      <c r="D768" s="70" t="s">
        <v>14</v>
      </c>
      <c r="E768" s="72">
        <v>1</v>
      </c>
    </row>
    <row r="769" spans="1:5" ht="12.75">
      <c r="A769" s="69">
        <v>70233</v>
      </c>
      <c r="B769" s="70" t="s">
        <v>29</v>
      </c>
      <c r="C769" s="71" t="s">
        <v>213</v>
      </c>
      <c r="D769" s="70" t="s">
        <v>14</v>
      </c>
      <c r="E769" s="72">
        <v>1</v>
      </c>
    </row>
    <row r="770" spans="1:5" ht="12.75">
      <c r="A770" s="69">
        <v>70473</v>
      </c>
      <c r="B770" s="70" t="s">
        <v>29</v>
      </c>
      <c r="C770" s="71" t="s">
        <v>214</v>
      </c>
      <c r="D770" s="70" t="s">
        <v>14</v>
      </c>
      <c r="E770" s="72">
        <v>1</v>
      </c>
    </row>
    <row r="771" spans="1:5" ht="12.75">
      <c r="A771" s="69">
        <v>70523</v>
      </c>
      <c r="B771" s="70" t="s">
        <v>29</v>
      </c>
      <c r="C771" s="71" t="s">
        <v>215</v>
      </c>
      <c r="D771" s="70" t="s">
        <v>14</v>
      </c>
      <c r="E771" s="72">
        <v>1</v>
      </c>
    </row>
    <row r="772" spans="1:5" ht="12.75">
      <c r="A772" s="69">
        <v>70670</v>
      </c>
      <c r="B772" s="70" t="s">
        <v>29</v>
      </c>
      <c r="C772" s="71" t="s">
        <v>413</v>
      </c>
      <c r="D772" s="70" t="s">
        <v>33</v>
      </c>
      <c r="E772" s="72">
        <v>1</v>
      </c>
    </row>
    <row r="773" spans="1:5" ht="12.75">
      <c r="A773" s="69">
        <v>70670</v>
      </c>
      <c r="B773" s="70" t="s">
        <v>29</v>
      </c>
      <c r="C773" s="71" t="s">
        <v>413</v>
      </c>
      <c r="D773" s="70" t="s">
        <v>39</v>
      </c>
      <c r="E773" s="72">
        <v>1</v>
      </c>
    </row>
    <row r="774" spans="1:5" ht="12.75">
      <c r="A774" s="69">
        <v>70670</v>
      </c>
      <c r="B774" s="70" t="s">
        <v>29</v>
      </c>
      <c r="C774" s="71" t="s">
        <v>413</v>
      </c>
      <c r="D774" s="70" t="s">
        <v>38</v>
      </c>
      <c r="E774" s="72">
        <v>1</v>
      </c>
    </row>
    <row r="775" spans="1:5" ht="12.75">
      <c r="A775" s="69">
        <v>70702</v>
      </c>
      <c r="B775" s="70" t="s">
        <v>29</v>
      </c>
      <c r="C775" s="71" t="s">
        <v>216</v>
      </c>
      <c r="D775" s="70" t="s">
        <v>14</v>
      </c>
      <c r="E775" s="72">
        <v>1</v>
      </c>
    </row>
    <row r="776" spans="1:5" ht="12.75">
      <c r="A776" s="69">
        <v>70708</v>
      </c>
      <c r="B776" s="70" t="s">
        <v>29</v>
      </c>
      <c r="C776" s="71" t="s">
        <v>414</v>
      </c>
      <c r="D776" s="70" t="s">
        <v>33</v>
      </c>
      <c r="E776" s="72">
        <v>1</v>
      </c>
    </row>
    <row r="777" spans="1:5" ht="12.75">
      <c r="A777" s="69">
        <v>70713</v>
      </c>
      <c r="B777" s="70" t="s">
        <v>29</v>
      </c>
      <c r="C777" s="71" t="s">
        <v>415</v>
      </c>
      <c r="D777" s="70" t="s">
        <v>33</v>
      </c>
      <c r="E777" s="72">
        <v>1</v>
      </c>
    </row>
    <row r="778" spans="1:5" ht="12.75">
      <c r="A778" s="69">
        <v>70742</v>
      </c>
      <c r="B778" s="70" t="s">
        <v>29</v>
      </c>
      <c r="C778" s="71" t="s">
        <v>416</v>
      </c>
      <c r="D778" s="70" t="s">
        <v>33</v>
      </c>
      <c r="E778" s="72">
        <v>1</v>
      </c>
    </row>
    <row r="779" spans="1:5" ht="12.75">
      <c r="A779" s="69">
        <v>70771</v>
      </c>
      <c r="B779" s="70" t="s">
        <v>29</v>
      </c>
      <c r="C779" s="71" t="s">
        <v>628</v>
      </c>
      <c r="D779" s="70" t="s">
        <v>39</v>
      </c>
      <c r="E779" s="72">
        <v>1</v>
      </c>
    </row>
    <row r="780" spans="1:5" ht="12.75">
      <c r="A780" s="69">
        <v>70820</v>
      </c>
      <c r="B780" s="70" t="s">
        <v>29</v>
      </c>
      <c r="C780" s="71" t="s">
        <v>626</v>
      </c>
      <c r="D780" s="70" t="s">
        <v>39</v>
      </c>
      <c r="E780" s="72">
        <v>1</v>
      </c>
    </row>
    <row r="781" spans="1:5" ht="12.75">
      <c r="A781" s="69">
        <v>70823</v>
      </c>
      <c r="B781" s="70" t="s">
        <v>29</v>
      </c>
      <c r="C781" s="71" t="s">
        <v>417</v>
      </c>
      <c r="D781" s="70" t="s">
        <v>33</v>
      </c>
      <c r="E781" s="72">
        <v>1</v>
      </c>
    </row>
    <row r="782" spans="1:5" ht="12.75">
      <c r="A782" s="69">
        <v>73001</v>
      </c>
      <c r="B782" s="70" t="s">
        <v>36</v>
      </c>
      <c r="C782" s="71" t="s">
        <v>420</v>
      </c>
      <c r="D782" s="70" t="s">
        <v>33</v>
      </c>
      <c r="E782" s="72">
        <v>1</v>
      </c>
    </row>
    <row r="783" spans="1:5" ht="12.75">
      <c r="A783" s="69">
        <v>73001</v>
      </c>
      <c r="B783" s="70" t="s">
        <v>36</v>
      </c>
      <c r="C783" s="71" t="s">
        <v>420</v>
      </c>
      <c r="D783" s="70" t="s">
        <v>39</v>
      </c>
      <c r="E783" s="72">
        <v>74</v>
      </c>
    </row>
    <row r="784" spans="1:5" ht="12.75">
      <c r="A784" s="69">
        <v>73001</v>
      </c>
      <c r="B784" s="70" t="s">
        <v>36</v>
      </c>
      <c r="C784" s="71" t="s">
        <v>420</v>
      </c>
      <c r="D784" s="70" t="s">
        <v>6</v>
      </c>
      <c r="E784" s="72">
        <v>7</v>
      </c>
    </row>
    <row r="785" spans="1:5" ht="12.75">
      <c r="A785" s="69">
        <v>73067</v>
      </c>
      <c r="B785" s="70" t="s">
        <v>36</v>
      </c>
      <c r="C785" s="71" t="s">
        <v>418</v>
      </c>
      <c r="D785" s="70" t="s">
        <v>33</v>
      </c>
      <c r="E785" s="72">
        <v>1</v>
      </c>
    </row>
    <row r="786" spans="1:5" ht="12.75">
      <c r="A786" s="69">
        <v>73124</v>
      </c>
      <c r="B786" s="70" t="s">
        <v>36</v>
      </c>
      <c r="C786" s="71" t="s">
        <v>629</v>
      </c>
      <c r="D786" s="70" t="s">
        <v>39</v>
      </c>
      <c r="E786" s="72">
        <v>1</v>
      </c>
    </row>
    <row r="787" spans="1:5" ht="12.75">
      <c r="A787" s="69">
        <v>73148</v>
      </c>
      <c r="B787" s="70" t="s">
        <v>36</v>
      </c>
      <c r="C787" s="71" t="s">
        <v>663</v>
      </c>
      <c r="D787" s="70" t="s">
        <v>33</v>
      </c>
      <c r="E787" s="72">
        <v>1</v>
      </c>
    </row>
    <row r="788" spans="1:5" ht="12.75">
      <c r="A788" s="69">
        <v>73168</v>
      </c>
      <c r="B788" s="70" t="s">
        <v>36</v>
      </c>
      <c r="C788" s="71" t="s">
        <v>630</v>
      </c>
      <c r="D788" s="70" t="s">
        <v>39</v>
      </c>
      <c r="E788" s="72">
        <v>4</v>
      </c>
    </row>
    <row r="789" spans="1:5" ht="12.75">
      <c r="A789" s="69">
        <v>73236</v>
      </c>
      <c r="B789" s="70" t="s">
        <v>36</v>
      </c>
      <c r="C789" s="71" t="s">
        <v>712</v>
      </c>
      <c r="D789" s="70" t="s">
        <v>33</v>
      </c>
      <c r="E789" s="72">
        <v>1</v>
      </c>
    </row>
    <row r="790" spans="1:5" ht="12.75">
      <c r="A790" s="69">
        <v>73268</v>
      </c>
      <c r="B790" s="70" t="s">
        <v>36</v>
      </c>
      <c r="C790" s="71" t="s">
        <v>419</v>
      </c>
      <c r="D790" s="70" t="s">
        <v>33</v>
      </c>
      <c r="E790" s="72">
        <v>1</v>
      </c>
    </row>
    <row r="791" spans="1:5" ht="12.75">
      <c r="A791" s="69">
        <v>73268</v>
      </c>
      <c r="B791" s="70" t="s">
        <v>36</v>
      </c>
      <c r="C791" s="71" t="s">
        <v>419</v>
      </c>
      <c r="D791" s="70" t="s">
        <v>39</v>
      </c>
      <c r="E791" s="72">
        <v>7</v>
      </c>
    </row>
    <row r="792" spans="1:5" ht="12.75">
      <c r="A792" s="69">
        <v>73268</v>
      </c>
      <c r="B792" s="70" t="s">
        <v>36</v>
      </c>
      <c r="C792" s="71" t="s">
        <v>419</v>
      </c>
      <c r="D792" s="70" t="s">
        <v>6</v>
      </c>
      <c r="E792" s="72">
        <v>2</v>
      </c>
    </row>
    <row r="793" spans="1:5" ht="12.75">
      <c r="A793" s="69">
        <v>73275</v>
      </c>
      <c r="B793" s="70" t="s">
        <v>36</v>
      </c>
      <c r="C793" s="71" t="s">
        <v>631</v>
      </c>
      <c r="D793" s="70" t="s">
        <v>39</v>
      </c>
      <c r="E793" s="72">
        <v>2</v>
      </c>
    </row>
    <row r="794" spans="1:5" ht="12.75">
      <c r="A794" s="69">
        <v>73275</v>
      </c>
      <c r="B794" s="70" t="s">
        <v>36</v>
      </c>
      <c r="C794" s="71" t="s">
        <v>631</v>
      </c>
      <c r="D794" s="70" t="s">
        <v>6</v>
      </c>
      <c r="E794" s="72">
        <v>1</v>
      </c>
    </row>
    <row r="795" spans="1:5" ht="12.75">
      <c r="A795" s="69">
        <v>73283</v>
      </c>
      <c r="B795" s="70" t="s">
        <v>36</v>
      </c>
      <c r="C795" s="71" t="s">
        <v>632</v>
      </c>
      <c r="D795" s="70" t="s">
        <v>39</v>
      </c>
      <c r="E795" s="72">
        <v>1</v>
      </c>
    </row>
    <row r="796" spans="1:5" ht="12.75">
      <c r="A796" s="69">
        <v>73319</v>
      </c>
      <c r="B796" s="70" t="s">
        <v>36</v>
      </c>
      <c r="C796" s="71" t="s">
        <v>633</v>
      </c>
      <c r="D796" s="70" t="s">
        <v>39</v>
      </c>
      <c r="E796" s="72">
        <v>3</v>
      </c>
    </row>
    <row r="797" spans="1:5" ht="12.75">
      <c r="A797" s="69">
        <v>73349</v>
      </c>
      <c r="B797" s="70" t="s">
        <v>36</v>
      </c>
      <c r="C797" s="71" t="s">
        <v>634</v>
      </c>
      <c r="D797" s="70" t="s">
        <v>39</v>
      </c>
      <c r="E797" s="72">
        <v>4</v>
      </c>
    </row>
    <row r="798" spans="1:5" ht="12.75">
      <c r="A798" s="69">
        <v>73352</v>
      </c>
      <c r="B798" s="70" t="s">
        <v>36</v>
      </c>
      <c r="C798" s="71" t="s">
        <v>635</v>
      </c>
      <c r="D798" s="70" t="s">
        <v>39</v>
      </c>
      <c r="E798" s="72">
        <v>1</v>
      </c>
    </row>
    <row r="799" spans="1:5" ht="12.75">
      <c r="A799" s="69">
        <v>73408</v>
      </c>
      <c r="B799" s="70" t="s">
        <v>36</v>
      </c>
      <c r="C799" s="71" t="s">
        <v>636</v>
      </c>
      <c r="D799" s="70" t="s">
        <v>39</v>
      </c>
      <c r="E799" s="72">
        <v>3</v>
      </c>
    </row>
    <row r="800" spans="1:5" ht="12.75">
      <c r="A800" s="69">
        <v>73411</v>
      </c>
      <c r="B800" s="70" t="s">
        <v>36</v>
      </c>
      <c r="C800" s="71" t="s">
        <v>637</v>
      </c>
      <c r="D800" s="70" t="s">
        <v>39</v>
      </c>
      <c r="E800" s="72">
        <v>4</v>
      </c>
    </row>
    <row r="801" spans="1:5" ht="12.75">
      <c r="A801" s="69">
        <v>73443</v>
      </c>
      <c r="B801" s="70" t="s">
        <v>36</v>
      </c>
      <c r="C801" s="71" t="s">
        <v>638</v>
      </c>
      <c r="D801" s="70" t="s">
        <v>39</v>
      </c>
      <c r="E801" s="72">
        <v>3</v>
      </c>
    </row>
    <row r="802" spans="1:5" ht="12.75">
      <c r="A802" s="69">
        <v>73449</v>
      </c>
      <c r="B802" s="70" t="s">
        <v>36</v>
      </c>
      <c r="C802" s="71" t="s">
        <v>639</v>
      </c>
      <c r="D802" s="70" t="s">
        <v>39</v>
      </c>
      <c r="E802" s="72">
        <v>7</v>
      </c>
    </row>
    <row r="803" spans="1:5" ht="12.75">
      <c r="A803" s="69">
        <v>73449</v>
      </c>
      <c r="B803" s="70" t="s">
        <v>36</v>
      </c>
      <c r="C803" s="71" t="s">
        <v>639</v>
      </c>
      <c r="D803" s="70" t="s">
        <v>443</v>
      </c>
      <c r="E803" s="72">
        <v>1</v>
      </c>
    </row>
    <row r="804" spans="1:5" ht="12.75">
      <c r="A804" s="69">
        <v>73461</v>
      </c>
      <c r="B804" s="70" t="s">
        <v>36</v>
      </c>
      <c r="C804" s="71" t="s">
        <v>421</v>
      </c>
      <c r="D804" s="70" t="s">
        <v>33</v>
      </c>
      <c r="E804" s="72">
        <v>1</v>
      </c>
    </row>
    <row r="805" spans="1:5" ht="12.75">
      <c r="A805" s="69">
        <v>73483</v>
      </c>
      <c r="B805" s="70" t="s">
        <v>36</v>
      </c>
      <c r="C805" s="71" t="s">
        <v>422</v>
      </c>
      <c r="D805" s="70" t="s">
        <v>33</v>
      </c>
      <c r="E805" s="72">
        <v>1</v>
      </c>
    </row>
    <row r="806" spans="1:5" ht="12.75">
      <c r="A806" s="69">
        <v>73520</v>
      </c>
      <c r="B806" s="70" t="s">
        <v>36</v>
      </c>
      <c r="C806" s="71" t="s">
        <v>423</v>
      </c>
      <c r="D806" s="70" t="s">
        <v>33</v>
      </c>
      <c r="E806" s="72">
        <v>1</v>
      </c>
    </row>
    <row r="807" spans="1:5" ht="12.75">
      <c r="A807" s="69">
        <v>73555</v>
      </c>
      <c r="B807" s="70" t="s">
        <v>36</v>
      </c>
      <c r="C807" s="71" t="s">
        <v>424</v>
      </c>
      <c r="D807" s="70" t="s">
        <v>33</v>
      </c>
      <c r="E807" s="72">
        <v>1</v>
      </c>
    </row>
    <row r="808" spans="1:5" ht="12.75">
      <c r="A808" s="69">
        <v>73555</v>
      </c>
      <c r="B808" s="70" t="s">
        <v>36</v>
      </c>
      <c r="C808" s="71" t="s">
        <v>424</v>
      </c>
      <c r="D808" s="70" t="s">
        <v>39</v>
      </c>
      <c r="E808" s="72">
        <v>1</v>
      </c>
    </row>
    <row r="809" spans="1:5" ht="12.75">
      <c r="A809" s="69">
        <v>73585</v>
      </c>
      <c r="B809" s="70" t="s">
        <v>36</v>
      </c>
      <c r="C809" s="71" t="s">
        <v>640</v>
      </c>
      <c r="D809" s="70" t="s">
        <v>39</v>
      </c>
      <c r="E809" s="72">
        <v>1</v>
      </c>
    </row>
    <row r="810" spans="1:5" ht="12.75">
      <c r="A810" s="69">
        <v>73616</v>
      </c>
      <c r="B810" s="70" t="s">
        <v>36</v>
      </c>
      <c r="C810" s="71" t="s">
        <v>425</v>
      </c>
      <c r="D810" s="70" t="s">
        <v>33</v>
      </c>
      <c r="E810" s="72">
        <v>1</v>
      </c>
    </row>
    <row r="811" spans="1:5" ht="12.75">
      <c r="A811" s="69">
        <v>73622</v>
      </c>
      <c r="B811" s="70" t="s">
        <v>36</v>
      </c>
      <c r="C811" s="71" t="s">
        <v>426</v>
      </c>
      <c r="D811" s="70" t="s">
        <v>33</v>
      </c>
      <c r="E811" s="72">
        <v>1</v>
      </c>
    </row>
    <row r="812" spans="1:5" ht="12.75">
      <c r="A812" s="69">
        <v>73624</v>
      </c>
      <c r="B812" s="70" t="s">
        <v>36</v>
      </c>
      <c r="C812" s="71" t="s">
        <v>672</v>
      </c>
      <c r="D812" s="70" t="s">
        <v>33</v>
      </c>
      <c r="E812" s="72">
        <v>1</v>
      </c>
    </row>
    <row r="813" spans="1:5" ht="12.75">
      <c r="A813" s="69">
        <v>73671</v>
      </c>
      <c r="B813" s="70" t="s">
        <v>36</v>
      </c>
      <c r="C813" s="71" t="s">
        <v>641</v>
      </c>
      <c r="D813" s="70" t="s">
        <v>39</v>
      </c>
      <c r="E813" s="72">
        <v>4</v>
      </c>
    </row>
    <row r="814" spans="1:5" ht="12.75">
      <c r="A814" s="69">
        <v>73675</v>
      </c>
      <c r="B814" s="70" t="s">
        <v>36</v>
      </c>
      <c r="C814" s="71" t="s">
        <v>427</v>
      </c>
      <c r="D814" s="70" t="s">
        <v>33</v>
      </c>
      <c r="E814" s="72">
        <v>1</v>
      </c>
    </row>
    <row r="815" spans="1:5" ht="12.75">
      <c r="A815" s="69">
        <v>73870</v>
      </c>
      <c r="B815" s="70" t="s">
        <v>36</v>
      </c>
      <c r="C815" s="71" t="s">
        <v>428</v>
      </c>
      <c r="D815" s="70" t="s">
        <v>33</v>
      </c>
      <c r="E815" s="72">
        <v>1</v>
      </c>
    </row>
    <row r="816" spans="1:5" ht="12.75">
      <c r="A816" s="69">
        <v>73873</v>
      </c>
      <c r="B816" s="70" t="s">
        <v>36</v>
      </c>
      <c r="C816" s="71" t="s">
        <v>713</v>
      </c>
      <c r="D816" s="70" t="s">
        <v>33</v>
      </c>
      <c r="E816" s="72">
        <v>1</v>
      </c>
    </row>
    <row r="817" spans="1:5" ht="12.75">
      <c r="A817" s="69">
        <v>76001</v>
      </c>
      <c r="B817" s="70" t="s">
        <v>12</v>
      </c>
      <c r="C817" s="71" t="s">
        <v>65</v>
      </c>
      <c r="D817" s="70" t="s">
        <v>31</v>
      </c>
      <c r="E817" s="72">
        <v>1</v>
      </c>
    </row>
    <row r="818" spans="1:5" ht="12.75">
      <c r="A818" s="69">
        <v>76001</v>
      </c>
      <c r="B818" s="70" t="s">
        <v>12</v>
      </c>
      <c r="C818" s="71" t="s">
        <v>65</v>
      </c>
      <c r="D818" s="70" t="s">
        <v>39</v>
      </c>
      <c r="E818" s="72">
        <v>295</v>
      </c>
    </row>
    <row r="819" spans="1:5" ht="12.75">
      <c r="A819" s="69">
        <v>76001</v>
      </c>
      <c r="B819" s="70" t="s">
        <v>12</v>
      </c>
      <c r="C819" s="71" t="s">
        <v>65</v>
      </c>
      <c r="D819" s="70" t="s">
        <v>443</v>
      </c>
      <c r="E819" s="72">
        <v>2</v>
      </c>
    </row>
    <row r="820" spans="1:5" ht="12.75">
      <c r="A820" s="69">
        <v>76001</v>
      </c>
      <c r="B820" s="70" t="s">
        <v>12</v>
      </c>
      <c r="C820" s="71" t="s">
        <v>65</v>
      </c>
      <c r="D820" s="70" t="s">
        <v>14</v>
      </c>
      <c r="E820" s="72">
        <v>1</v>
      </c>
    </row>
    <row r="821" spans="1:5" ht="12.75">
      <c r="A821" s="69">
        <v>76001</v>
      </c>
      <c r="B821" s="70" t="s">
        <v>12</v>
      </c>
      <c r="C821" s="71" t="s">
        <v>65</v>
      </c>
      <c r="D821" s="70" t="s">
        <v>6</v>
      </c>
      <c r="E821" s="72">
        <v>5</v>
      </c>
    </row>
    <row r="822" spans="1:5" ht="12.75">
      <c r="A822" s="69">
        <v>76020</v>
      </c>
      <c r="B822" s="70" t="s">
        <v>12</v>
      </c>
      <c r="C822" s="71" t="s">
        <v>429</v>
      </c>
      <c r="D822" s="70" t="s">
        <v>33</v>
      </c>
      <c r="E822" s="72">
        <v>1</v>
      </c>
    </row>
    <row r="823" spans="1:5" ht="12.75">
      <c r="A823" s="69">
        <v>76036</v>
      </c>
      <c r="B823" s="70" t="s">
        <v>12</v>
      </c>
      <c r="C823" s="71" t="s">
        <v>430</v>
      </c>
      <c r="D823" s="70" t="s">
        <v>33</v>
      </c>
      <c r="E823" s="72">
        <v>1</v>
      </c>
    </row>
    <row r="824" spans="1:5" ht="12.75">
      <c r="A824" s="69">
        <v>76036</v>
      </c>
      <c r="B824" s="70" t="s">
        <v>12</v>
      </c>
      <c r="C824" s="71" t="s">
        <v>430</v>
      </c>
      <c r="D824" s="70" t="s">
        <v>39</v>
      </c>
      <c r="E824" s="72">
        <v>1</v>
      </c>
    </row>
    <row r="825" spans="1:5" ht="12.75">
      <c r="A825" s="69">
        <v>76041</v>
      </c>
      <c r="B825" s="70" t="s">
        <v>12</v>
      </c>
      <c r="C825" s="71" t="s">
        <v>431</v>
      </c>
      <c r="D825" s="70" t="s">
        <v>33</v>
      </c>
      <c r="E825" s="72">
        <v>1</v>
      </c>
    </row>
    <row r="826" spans="1:5" ht="12.75">
      <c r="A826" s="69">
        <v>76041</v>
      </c>
      <c r="B826" s="70" t="s">
        <v>12</v>
      </c>
      <c r="C826" s="71" t="s">
        <v>431</v>
      </c>
      <c r="D826" s="70" t="s">
        <v>39</v>
      </c>
      <c r="E826" s="72">
        <v>1</v>
      </c>
    </row>
    <row r="827" spans="1:5" ht="12.75">
      <c r="A827" s="69">
        <v>76054</v>
      </c>
      <c r="B827" s="70" t="s">
        <v>12</v>
      </c>
      <c r="C827" s="71" t="s">
        <v>217</v>
      </c>
      <c r="D827" s="70" t="s">
        <v>33</v>
      </c>
      <c r="E827" s="72">
        <v>1</v>
      </c>
    </row>
    <row r="828" spans="1:5" ht="12.75">
      <c r="A828" s="69">
        <v>76054</v>
      </c>
      <c r="B828" s="70" t="s">
        <v>12</v>
      </c>
      <c r="C828" s="71" t="s">
        <v>217</v>
      </c>
      <c r="D828" s="70" t="s">
        <v>14</v>
      </c>
      <c r="E828" s="72">
        <v>1</v>
      </c>
    </row>
    <row r="829" spans="1:5" ht="12.75">
      <c r="A829" s="69">
        <v>76100</v>
      </c>
      <c r="B829" s="70" t="s">
        <v>12</v>
      </c>
      <c r="C829" s="71" t="s">
        <v>432</v>
      </c>
      <c r="D829" s="70" t="s">
        <v>33</v>
      </c>
      <c r="E829" s="72">
        <v>1</v>
      </c>
    </row>
    <row r="830" spans="1:5" ht="12.75">
      <c r="A830" s="69">
        <v>76100</v>
      </c>
      <c r="B830" s="70" t="s">
        <v>12</v>
      </c>
      <c r="C830" s="71" t="s">
        <v>432</v>
      </c>
      <c r="D830" s="70" t="s">
        <v>39</v>
      </c>
      <c r="E830" s="72">
        <v>1</v>
      </c>
    </row>
    <row r="831" spans="1:5" ht="12.75">
      <c r="A831" s="69">
        <v>76109</v>
      </c>
      <c r="B831" s="70" t="s">
        <v>12</v>
      </c>
      <c r="C831" s="71" t="s">
        <v>433</v>
      </c>
      <c r="D831" s="70" t="s">
        <v>33</v>
      </c>
      <c r="E831" s="72">
        <v>2</v>
      </c>
    </row>
    <row r="832" spans="1:5" ht="12.75">
      <c r="A832" s="69">
        <v>76109</v>
      </c>
      <c r="B832" s="70" t="s">
        <v>12</v>
      </c>
      <c r="C832" s="71" t="s">
        <v>433</v>
      </c>
      <c r="D832" s="70" t="s">
        <v>39</v>
      </c>
      <c r="E832" s="72">
        <v>16</v>
      </c>
    </row>
    <row r="833" spans="1:5" ht="12.75">
      <c r="A833" s="69">
        <v>76111</v>
      </c>
      <c r="B833" s="70" t="s">
        <v>12</v>
      </c>
      <c r="C833" s="71" t="s">
        <v>648</v>
      </c>
      <c r="D833" s="70" t="s">
        <v>39</v>
      </c>
      <c r="E833" s="72">
        <v>12</v>
      </c>
    </row>
    <row r="834" spans="1:5" ht="12.75">
      <c r="A834" s="69">
        <v>76113</v>
      </c>
      <c r="B834" s="70" t="s">
        <v>12</v>
      </c>
      <c r="C834" s="71" t="s">
        <v>642</v>
      </c>
      <c r="D834" s="70" t="s">
        <v>39</v>
      </c>
      <c r="E834" s="72">
        <v>1</v>
      </c>
    </row>
    <row r="835" spans="1:5" ht="12.75">
      <c r="A835" s="69">
        <v>76126</v>
      </c>
      <c r="B835" s="70" t="s">
        <v>12</v>
      </c>
      <c r="C835" s="71" t="s">
        <v>434</v>
      </c>
      <c r="D835" s="70" t="s">
        <v>33</v>
      </c>
      <c r="E835" s="72">
        <v>1</v>
      </c>
    </row>
    <row r="836" spans="1:5" ht="12.75">
      <c r="A836" s="69">
        <v>76126</v>
      </c>
      <c r="B836" s="70" t="s">
        <v>12</v>
      </c>
      <c r="C836" s="71" t="s">
        <v>434</v>
      </c>
      <c r="D836" s="70" t="s">
        <v>39</v>
      </c>
      <c r="E836" s="72">
        <v>1</v>
      </c>
    </row>
    <row r="837" spans="1:5" ht="12.75">
      <c r="A837" s="69">
        <v>76130</v>
      </c>
      <c r="B837" s="70" t="s">
        <v>12</v>
      </c>
      <c r="C837" s="71" t="s">
        <v>643</v>
      </c>
      <c r="D837" s="70" t="s">
        <v>39</v>
      </c>
      <c r="E837" s="72">
        <v>2</v>
      </c>
    </row>
    <row r="838" spans="1:5" ht="12.75">
      <c r="A838" s="69">
        <v>76147</v>
      </c>
      <c r="B838" s="70" t="s">
        <v>12</v>
      </c>
      <c r="C838" s="71" t="s">
        <v>644</v>
      </c>
      <c r="D838" s="70" t="s">
        <v>39</v>
      </c>
      <c r="E838" s="72">
        <v>5</v>
      </c>
    </row>
    <row r="839" spans="1:5" ht="12.75">
      <c r="A839" s="69">
        <v>76233</v>
      </c>
      <c r="B839" s="70" t="s">
        <v>12</v>
      </c>
      <c r="C839" s="71" t="s">
        <v>665</v>
      </c>
      <c r="D839" s="70" t="s">
        <v>33</v>
      </c>
      <c r="E839" s="72">
        <v>1</v>
      </c>
    </row>
    <row r="840" spans="1:5" ht="12.75">
      <c r="A840" s="69">
        <v>76233</v>
      </c>
      <c r="B840" s="70" t="s">
        <v>12</v>
      </c>
      <c r="C840" s="71" t="s">
        <v>665</v>
      </c>
      <c r="D840" s="70" t="s">
        <v>39</v>
      </c>
      <c r="E840" s="72">
        <v>1</v>
      </c>
    </row>
    <row r="841" spans="1:5" ht="12.75">
      <c r="A841" s="69">
        <v>76243</v>
      </c>
      <c r="B841" s="70" t="s">
        <v>12</v>
      </c>
      <c r="C841" s="71" t="s">
        <v>435</v>
      </c>
      <c r="D841" s="70" t="s">
        <v>33</v>
      </c>
      <c r="E841" s="72">
        <v>1</v>
      </c>
    </row>
    <row r="842" spans="1:5" ht="12.75">
      <c r="A842" s="69">
        <v>76248</v>
      </c>
      <c r="B842" s="70" t="s">
        <v>12</v>
      </c>
      <c r="C842" s="71" t="s">
        <v>645</v>
      </c>
      <c r="D842" s="70" t="s">
        <v>39</v>
      </c>
      <c r="E842" s="72">
        <v>1</v>
      </c>
    </row>
    <row r="843" spans="1:5" ht="12.75">
      <c r="A843" s="69">
        <v>76250</v>
      </c>
      <c r="B843" s="70" t="s">
        <v>12</v>
      </c>
      <c r="C843" s="71" t="s">
        <v>646</v>
      </c>
      <c r="D843" s="70" t="s">
        <v>33</v>
      </c>
      <c r="E843" s="72">
        <v>1</v>
      </c>
    </row>
    <row r="844" spans="1:5" ht="12.75">
      <c r="A844" s="69">
        <v>76250</v>
      </c>
      <c r="B844" s="70" t="s">
        <v>12</v>
      </c>
      <c r="C844" s="71" t="s">
        <v>646</v>
      </c>
      <c r="D844" s="70" t="s">
        <v>39</v>
      </c>
      <c r="E844" s="72">
        <v>1</v>
      </c>
    </row>
    <row r="845" spans="1:5" ht="12.75">
      <c r="A845" s="69">
        <v>76275</v>
      </c>
      <c r="B845" s="70" t="s">
        <v>12</v>
      </c>
      <c r="C845" s="71" t="s">
        <v>647</v>
      </c>
      <c r="D845" s="70" t="s">
        <v>39</v>
      </c>
      <c r="E845" s="72">
        <v>3</v>
      </c>
    </row>
    <row r="846" spans="1:5" ht="12.75">
      <c r="A846" s="69">
        <v>76306</v>
      </c>
      <c r="B846" s="70" t="s">
        <v>12</v>
      </c>
      <c r="C846" s="71" t="s">
        <v>436</v>
      </c>
      <c r="D846" s="70" t="s">
        <v>33</v>
      </c>
      <c r="E846" s="72">
        <v>1</v>
      </c>
    </row>
    <row r="847" spans="1:5" ht="12.75">
      <c r="A847" s="69">
        <v>76306</v>
      </c>
      <c r="B847" s="70" t="s">
        <v>12</v>
      </c>
      <c r="C847" s="71" t="s">
        <v>436</v>
      </c>
      <c r="D847" s="70" t="s">
        <v>39</v>
      </c>
      <c r="E847" s="72">
        <v>1</v>
      </c>
    </row>
    <row r="848" spans="1:5" ht="12.75">
      <c r="A848" s="69">
        <v>76318</v>
      </c>
      <c r="B848" s="70" t="s">
        <v>12</v>
      </c>
      <c r="C848" s="71" t="s">
        <v>437</v>
      </c>
      <c r="D848" s="70" t="s">
        <v>33</v>
      </c>
      <c r="E848" s="72">
        <v>1</v>
      </c>
    </row>
    <row r="849" spans="1:5" ht="12.75">
      <c r="A849" s="69">
        <v>76318</v>
      </c>
      <c r="B849" s="70" t="s">
        <v>12</v>
      </c>
      <c r="C849" s="71" t="s">
        <v>437</v>
      </c>
      <c r="D849" s="70" t="s">
        <v>39</v>
      </c>
      <c r="E849" s="72">
        <v>2</v>
      </c>
    </row>
    <row r="850" spans="1:5" ht="12.75">
      <c r="A850" s="69">
        <v>76364</v>
      </c>
      <c r="B850" s="70" t="s">
        <v>12</v>
      </c>
      <c r="C850" s="71" t="s">
        <v>649</v>
      </c>
      <c r="D850" s="70" t="s">
        <v>39</v>
      </c>
      <c r="E850" s="72">
        <v>2</v>
      </c>
    </row>
    <row r="851" spans="1:5" ht="12.75">
      <c r="A851" s="69">
        <v>76377</v>
      </c>
      <c r="B851" s="70" t="s">
        <v>12</v>
      </c>
      <c r="C851" s="71" t="s">
        <v>714</v>
      </c>
      <c r="D851" s="70" t="s">
        <v>33</v>
      </c>
      <c r="E851" s="72">
        <v>1</v>
      </c>
    </row>
    <row r="852" spans="1:5" ht="12.75">
      <c r="A852" s="69">
        <v>76400</v>
      </c>
      <c r="B852" s="70" t="s">
        <v>12</v>
      </c>
      <c r="C852" s="71" t="s">
        <v>650</v>
      </c>
      <c r="D852" s="70" t="s">
        <v>33</v>
      </c>
      <c r="E852" s="72">
        <v>1</v>
      </c>
    </row>
    <row r="853" spans="1:5" ht="12.75">
      <c r="A853" s="69">
        <v>76400</v>
      </c>
      <c r="B853" s="70" t="s">
        <v>12</v>
      </c>
      <c r="C853" s="71" t="s">
        <v>650</v>
      </c>
      <c r="D853" s="70" t="s">
        <v>39</v>
      </c>
      <c r="E853" s="72">
        <v>1</v>
      </c>
    </row>
    <row r="854" spans="1:5" ht="12.75">
      <c r="A854" s="69">
        <v>76403</v>
      </c>
      <c r="B854" s="70" t="s">
        <v>12</v>
      </c>
      <c r="C854" s="71" t="s">
        <v>651</v>
      </c>
      <c r="D854" s="70" t="s">
        <v>39</v>
      </c>
      <c r="E854" s="72">
        <v>1</v>
      </c>
    </row>
    <row r="855" spans="1:5" ht="12.75">
      <c r="A855" s="69">
        <v>76520</v>
      </c>
      <c r="B855" s="70" t="s">
        <v>12</v>
      </c>
      <c r="C855" s="71" t="s">
        <v>652</v>
      </c>
      <c r="D855" s="70" t="s">
        <v>39</v>
      </c>
      <c r="E855" s="72">
        <v>25</v>
      </c>
    </row>
    <row r="856" spans="1:5" ht="12.75">
      <c r="A856" s="69">
        <v>76563</v>
      </c>
      <c r="B856" s="70" t="s">
        <v>12</v>
      </c>
      <c r="C856" s="71" t="s">
        <v>653</v>
      </c>
      <c r="D856" s="70" t="s">
        <v>39</v>
      </c>
      <c r="E856" s="72">
        <v>2</v>
      </c>
    </row>
    <row r="857" spans="1:5" ht="12.75">
      <c r="A857" s="69">
        <v>76606</v>
      </c>
      <c r="B857" s="70" t="s">
        <v>12</v>
      </c>
      <c r="C857" s="71" t="s">
        <v>438</v>
      </c>
      <c r="D857" s="70" t="s">
        <v>33</v>
      </c>
      <c r="E857" s="72">
        <v>1</v>
      </c>
    </row>
    <row r="858" spans="1:5" ht="12.75">
      <c r="A858" s="69">
        <v>76670</v>
      </c>
      <c r="B858" s="70" t="s">
        <v>12</v>
      </c>
      <c r="C858" s="71" t="s">
        <v>218</v>
      </c>
      <c r="D858" s="70" t="s">
        <v>14</v>
      </c>
      <c r="E858" s="72">
        <v>1</v>
      </c>
    </row>
    <row r="859" spans="1:5" ht="12.75">
      <c r="A859" s="69">
        <v>76736</v>
      </c>
      <c r="B859" s="70" t="s">
        <v>12</v>
      </c>
      <c r="C859" s="71" t="s">
        <v>654</v>
      </c>
      <c r="D859" s="70" t="s">
        <v>39</v>
      </c>
      <c r="E859" s="72">
        <v>1</v>
      </c>
    </row>
    <row r="860" spans="1:5" ht="12.75">
      <c r="A860" s="69">
        <v>76823</v>
      </c>
      <c r="B860" s="70" t="s">
        <v>12</v>
      </c>
      <c r="C860" s="71" t="s">
        <v>439</v>
      </c>
      <c r="D860" s="70" t="s">
        <v>33</v>
      </c>
      <c r="E860" s="72">
        <v>1</v>
      </c>
    </row>
    <row r="861" spans="1:5" ht="12.75">
      <c r="A861" s="69">
        <v>76828</v>
      </c>
      <c r="B861" s="70" t="s">
        <v>12</v>
      </c>
      <c r="C861" s="71" t="s">
        <v>440</v>
      </c>
      <c r="D861" s="70" t="s">
        <v>33</v>
      </c>
      <c r="E861" s="72">
        <v>1</v>
      </c>
    </row>
    <row r="862" spans="1:5" ht="12.75">
      <c r="A862" s="69">
        <v>76834</v>
      </c>
      <c r="B862" s="70" t="s">
        <v>12</v>
      </c>
      <c r="C862" s="71" t="s">
        <v>655</v>
      </c>
      <c r="D862" s="70" t="s">
        <v>39</v>
      </c>
      <c r="E862" s="72">
        <v>8</v>
      </c>
    </row>
    <row r="863" spans="1:5" ht="12.75">
      <c r="A863" s="69">
        <v>76863</v>
      </c>
      <c r="B863" s="70" t="s">
        <v>12</v>
      </c>
      <c r="C863" s="71" t="s">
        <v>441</v>
      </c>
      <c r="D863" s="70" t="s">
        <v>33</v>
      </c>
      <c r="E863" s="72">
        <v>1</v>
      </c>
    </row>
    <row r="864" spans="1:5" ht="12.75">
      <c r="A864" s="69">
        <v>76869</v>
      </c>
      <c r="B864" s="70" t="s">
        <v>12</v>
      </c>
      <c r="C864" s="71" t="s">
        <v>219</v>
      </c>
      <c r="D864" s="70" t="s">
        <v>14</v>
      </c>
      <c r="E864" s="72">
        <v>1</v>
      </c>
    </row>
    <row r="865" spans="1:5" ht="12.75">
      <c r="A865" s="69">
        <v>76890</v>
      </c>
      <c r="B865" s="70" t="s">
        <v>12</v>
      </c>
      <c r="C865" s="71" t="s">
        <v>220</v>
      </c>
      <c r="D865" s="70" t="s">
        <v>33</v>
      </c>
      <c r="E865" s="72">
        <v>1</v>
      </c>
    </row>
    <row r="866" spans="1:5" ht="12.75">
      <c r="A866" s="69">
        <v>76890</v>
      </c>
      <c r="B866" s="70" t="s">
        <v>12</v>
      </c>
      <c r="C866" s="71" t="s">
        <v>220</v>
      </c>
      <c r="D866" s="70" t="s">
        <v>14</v>
      </c>
      <c r="E866" s="72">
        <v>1</v>
      </c>
    </row>
    <row r="867" spans="1:5" ht="12.75">
      <c r="A867" s="69">
        <v>76892</v>
      </c>
      <c r="B867" s="70" t="s">
        <v>12</v>
      </c>
      <c r="C867" s="71" t="s">
        <v>656</v>
      </c>
      <c r="D867" s="70" t="s">
        <v>39</v>
      </c>
      <c r="E867" s="72">
        <v>3</v>
      </c>
    </row>
    <row r="868" spans="1:5" ht="12.75">
      <c r="A868" s="69">
        <v>76895</v>
      </c>
      <c r="B868" s="70" t="s">
        <v>12</v>
      </c>
      <c r="C868" s="71" t="s">
        <v>442</v>
      </c>
      <c r="D868" s="70" t="s">
        <v>33</v>
      </c>
      <c r="E868" s="72">
        <v>1</v>
      </c>
    </row>
    <row r="869" spans="1:5" ht="12.75">
      <c r="A869" s="69">
        <v>76895</v>
      </c>
      <c r="B869" s="70" t="s">
        <v>12</v>
      </c>
      <c r="C869" s="71" t="s">
        <v>442</v>
      </c>
      <c r="D869" s="70" t="s">
        <v>39</v>
      </c>
      <c r="E869" s="72">
        <v>2</v>
      </c>
    </row>
    <row r="870" spans="1:5" ht="12.75">
      <c r="A870" s="69">
        <v>81001</v>
      </c>
      <c r="B870" s="70" t="s">
        <v>40</v>
      </c>
      <c r="C870" s="71" t="s">
        <v>490</v>
      </c>
      <c r="D870" s="70" t="s">
        <v>39</v>
      </c>
      <c r="E870" s="72">
        <v>4</v>
      </c>
    </row>
    <row r="871" spans="1:5" ht="12.75">
      <c r="A871" s="69">
        <v>81736</v>
      </c>
      <c r="B871" s="70" t="s">
        <v>40</v>
      </c>
      <c r="C871" s="71" t="s">
        <v>491</v>
      </c>
      <c r="D871" s="70" t="s">
        <v>39</v>
      </c>
      <c r="E871" s="72">
        <v>2</v>
      </c>
    </row>
    <row r="872" spans="1:5" ht="12.75">
      <c r="A872" s="69">
        <v>81794</v>
      </c>
      <c r="B872" s="70" t="s">
        <v>40</v>
      </c>
      <c r="C872" s="71" t="s">
        <v>492</v>
      </c>
      <c r="D872" s="70" t="s">
        <v>39</v>
      </c>
      <c r="E872" s="72">
        <v>1</v>
      </c>
    </row>
    <row r="873" spans="1:5" ht="12.75">
      <c r="A873" s="69">
        <v>85001</v>
      </c>
      <c r="B873" s="70" t="s">
        <v>42</v>
      </c>
      <c r="C873" s="71" t="s">
        <v>535</v>
      </c>
      <c r="D873" s="70" t="s">
        <v>33</v>
      </c>
      <c r="E873" s="72">
        <v>1</v>
      </c>
    </row>
    <row r="874" spans="1:5" ht="12.75">
      <c r="A874" s="69">
        <v>85001</v>
      </c>
      <c r="B874" s="70" t="s">
        <v>42</v>
      </c>
      <c r="C874" s="71" t="s">
        <v>535</v>
      </c>
      <c r="D874" s="70" t="s">
        <v>39</v>
      </c>
      <c r="E874" s="72">
        <v>12</v>
      </c>
    </row>
    <row r="875" spans="1:5" ht="12.75">
      <c r="A875" s="69">
        <v>85010</v>
      </c>
      <c r="B875" s="70" t="s">
        <v>42</v>
      </c>
      <c r="C875" s="71" t="s">
        <v>529</v>
      </c>
      <c r="D875" s="70" t="s">
        <v>39</v>
      </c>
      <c r="E875" s="72">
        <v>7</v>
      </c>
    </row>
    <row r="876" spans="1:5" ht="12.75">
      <c r="A876" s="69">
        <v>85015</v>
      </c>
      <c r="B876" s="70" t="s">
        <v>42</v>
      </c>
      <c r="C876" s="71" t="s">
        <v>674</v>
      </c>
      <c r="D876" s="70" t="s">
        <v>33</v>
      </c>
      <c r="E876" s="72">
        <v>1</v>
      </c>
    </row>
    <row r="877" spans="1:5" ht="12.75">
      <c r="A877" s="69">
        <v>85139</v>
      </c>
      <c r="B877" s="70" t="s">
        <v>42</v>
      </c>
      <c r="C877" s="71" t="s">
        <v>291</v>
      </c>
      <c r="D877" s="70" t="s">
        <v>33</v>
      </c>
      <c r="E877" s="72">
        <v>1</v>
      </c>
    </row>
    <row r="878" spans="1:5" ht="12.75">
      <c r="A878" s="69">
        <v>85162</v>
      </c>
      <c r="B878" s="70" t="s">
        <v>42</v>
      </c>
      <c r="C878" s="71" t="s">
        <v>530</v>
      </c>
      <c r="D878" s="70" t="s">
        <v>39</v>
      </c>
      <c r="E878" s="72">
        <v>1</v>
      </c>
    </row>
    <row r="879" spans="1:5" ht="12.75">
      <c r="A879" s="69">
        <v>85250</v>
      </c>
      <c r="B879" s="70" t="s">
        <v>42</v>
      </c>
      <c r="C879" s="71" t="s">
        <v>531</v>
      </c>
      <c r="D879" s="70" t="s">
        <v>39</v>
      </c>
      <c r="E879" s="72">
        <v>1</v>
      </c>
    </row>
    <row r="880" spans="1:5" ht="12.75">
      <c r="A880" s="69">
        <v>85410</v>
      </c>
      <c r="B880" s="70" t="s">
        <v>42</v>
      </c>
      <c r="C880" s="71" t="s">
        <v>532</v>
      </c>
      <c r="D880" s="70" t="s">
        <v>39</v>
      </c>
      <c r="E880" s="72">
        <v>1</v>
      </c>
    </row>
    <row r="881" spans="1:5" ht="12.75">
      <c r="A881" s="69">
        <v>85430</v>
      </c>
      <c r="B881" s="70" t="s">
        <v>42</v>
      </c>
      <c r="C881" s="71" t="s">
        <v>533</v>
      </c>
      <c r="D881" s="70" t="s">
        <v>39</v>
      </c>
      <c r="E881" s="72">
        <v>1</v>
      </c>
    </row>
    <row r="882" spans="1:5" ht="12.75">
      <c r="A882" s="69">
        <v>85440</v>
      </c>
      <c r="B882" s="70" t="s">
        <v>42</v>
      </c>
      <c r="C882" s="71" t="s">
        <v>534</v>
      </c>
      <c r="D882" s="70" t="s">
        <v>39</v>
      </c>
      <c r="E882" s="72">
        <v>2</v>
      </c>
    </row>
    <row r="883" spans="1:5" ht="12.75">
      <c r="A883" s="69">
        <v>86001</v>
      </c>
      <c r="B883" s="70" t="s">
        <v>28</v>
      </c>
      <c r="C883" s="71" t="s">
        <v>715</v>
      </c>
      <c r="D883" s="70" t="s">
        <v>38</v>
      </c>
      <c r="E883" s="72">
        <v>1</v>
      </c>
    </row>
    <row r="884" spans="1:5" ht="12.75">
      <c r="A884" s="69">
        <v>86219</v>
      </c>
      <c r="B884" s="70" t="s">
        <v>28</v>
      </c>
      <c r="C884" s="71" t="s">
        <v>193</v>
      </c>
      <c r="D884" s="70" t="s">
        <v>14</v>
      </c>
      <c r="E884" s="72">
        <v>1</v>
      </c>
    </row>
    <row r="885" spans="1:5" ht="12.75">
      <c r="A885" s="69">
        <v>86320</v>
      </c>
      <c r="B885" s="70" t="s">
        <v>28</v>
      </c>
      <c r="C885" s="71" t="s">
        <v>716</v>
      </c>
      <c r="D885" s="70" t="s">
        <v>38</v>
      </c>
      <c r="E885" s="72">
        <v>1</v>
      </c>
    </row>
    <row r="886" spans="1:5" ht="12.75">
      <c r="A886" s="69">
        <v>86568</v>
      </c>
      <c r="B886" s="70" t="s">
        <v>28</v>
      </c>
      <c r="C886" s="71" t="s">
        <v>717</v>
      </c>
      <c r="D886" s="70" t="s">
        <v>38</v>
      </c>
      <c r="E886" s="72">
        <v>1</v>
      </c>
    </row>
    <row r="887" spans="1:5" ht="12.75">
      <c r="A887" s="69">
        <v>86569</v>
      </c>
      <c r="B887" s="70" t="s">
        <v>28</v>
      </c>
      <c r="C887" s="71" t="s">
        <v>194</v>
      </c>
      <c r="D887" s="70" t="s">
        <v>14</v>
      </c>
      <c r="E887" s="72">
        <v>1</v>
      </c>
    </row>
    <row r="888" spans="1:5" ht="12.75">
      <c r="A888" s="69">
        <v>86749</v>
      </c>
      <c r="B888" s="70" t="s">
        <v>28</v>
      </c>
      <c r="C888" s="71" t="s">
        <v>389</v>
      </c>
      <c r="D888" s="70" t="s">
        <v>33</v>
      </c>
      <c r="E888" s="72">
        <v>1</v>
      </c>
    </row>
    <row r="889" spans="1:5" ht="12.75">
      <c r="A889" s="69">
        <v>86755</v>
      </c>
      <c r="B889" s="70" t="s">
        <v>28</v>
      </c>
      <c r="C889" s="71" t="s">
        <v>195</v>
      </c>
      <c r="D889" s="70" t="s">
        <v>14</v>
      </c>
      <c r="E889" s="72">
        <v>1</v>
      </c>
    </row>
    <row r="890" spans="1:5" ht="12.75">
      <c r="A890" s="69">
        <v>86757</v>
      </c>
      <c r="B890" s="70" t="s">
        <v>28</v>
      </c>
      <c r="C890" s="71" t="s">
        <v>196</v>
      </c>
      <c r="D890" s="70" t="s">
        <v>14</v>
      </c>
      <c r="E890" s="72">
        <v>1</v>
      </c>
    </row>
    <row r="891" spans="1:5" ht="12.75">
      <c r="A891" s="69">
        <v>86760</v>
      </c>
      <c r="B891" s="70" t="s">
        <v>28</v>
      </c>
      <c r="C891" s="71" t="s">
        <v>197</v>
      </c>
      <c r="D891" s="70" t="s">
        <v>14</v>
      </c>
      <c r="E891" s="72">
        <v>1</v>
      </c>
    </row>
    <row r="892" spans="1:5" ht="12.75">
      <c r="A892" s="69">
        <v>86885</v>
      </c>
      <c r="B892" s="70" t="s">
        <v>28</v>
      </c>
      <c r="C892" s="71" t="s">
        <v>453</v>
      </c>
      <c r="D892" s="70" t="s">
        <v>38</v>
      </c>
      <c r="E892" s="72">
        <v>1</v>
      </c>
    </row>
    <row r="893" spans="1:5" ht="12.75">
      <c r="A893" s="69">
        <v>88001</v>
      </c>
      <c r="B893" s="70" t="s">
        <v>41</v>
      </c>
      <c r="C893" s="71" t="s">
        <v>493</v>
      </c>
      <c r="D893" s="70" t="s">
        <v>39</v>
      </c>
      <c r="E893" s="72">
        <v>3</v>
      </c>
    </row>
    <row r="894" spans="1:5" ht="12.75">
      <c r="A894" s="69">
        <v>91001</v>
      </c>
      <c r="B894" s="70" t="s">
        <v>13</v>
      </c>
      <c r="C894" s="71" t="s">
        <v>461</v>
      </c>
      <c r="D894" s="70" t="s">
        <v>39</v>
      </c>
      <c r="E894" s="72">
        <v>4</v>
      </c>
    </row>
    <row r="895" spans="1:5" ht="12.75">
      <c r="A895" s="69">
        <v>91540</v>
      </c>
      <c r="B895" s="70" t="s">
        <v>13</v>
      </c>
      <c r="C895" s="71" t="s">
        <v>66</v>
      </c>
      <c r="D895" s="70" t="s">
        <v>14</v>
      </c>
      <c r="E895" s="72">
        <v>1</v>
      </c>
    </row>
    <row r="896" spans="1:5" ht="12.75">
      <c r="A896" s="69">
        <v>94001</v>
      </c>
      <c r="B896" s="70" t="s">
        <v>43</v>
      </c>
      <c r="C896" s="71" t="s">
        <v>579</v>
      </c>
      <c r="D896" s="70" t="s">
        <v>39</v>
      </c>
      <c r="E896" s="72">
        <v>1</v>
      </c>
    </row>
    <row r="897" spans="1:5" ht="12.75">
      <c r="A897" s="69">
        <v>95001</v>
      </c>
      <c r="B897" s="70" t="s">
        <v>22</v>
      </c>
      <c r="C897" s="71" t="s">
        <v>580</v>
      </c>
      <c r="D897" s="70" t="s">
        <v>39</v>
      </c>
      <c r="E897" s="72">
        <v>2</v>
      </c>
    </row>
    <row r="898" spans="1:5" ht="12.75">
      <c r="A898" s="69">
        <v>95015</v>
      </c>
      <c r="B898" s="70" t="s">
        <v>22</v>
      </c>
      <c r="C898" s="71" t="s">
        <v>151</v>
      </c>
      <c r="D898" s="70" t="s">
        <v>14</v>
      </c>
      <c r="E898" s="72">
        <v>1</v>
      </c>
    </row>
    <row r="899" spans="1:5" ht="12.75">
      <c r="A899" s="69">
        <v>95025</v>
      </c>
      <c r="B899" s="70" t="s">
        <v>22</v>
      </c>
      <c r="C899" s="71" t="s">
        <v>152</v>
      </c>
      <c r="D899" s="70" t="s">
        <v>14</v>
      </c>
      <c r="E899" s="72">
        <v>1</v>
      </c>
    </row>
    <row r="900" spans="1:5" ht="12.75">
      <c r="A900" s="69">
        <v>27025</v>
      </c>
      <c r="B900" s="70" t="s">
        <v>20</v>
      </c>
      <c r="C900" s="71" t="s">
        <v>718</v>
      </c>
      <c r="D900" s="70" t="s">
        <v>14</v>
      </c>
      <c r="E900" s="72">
        <v>1</v>
      </c>
    </row>
    <row r="901" spans="1:5" ht="12.75">
      <c r="A901" s="69">
        <v>27073</v>
      </c>
      <c r="B901" s="70" t="s">
        <v>20</v>
      </c>
      <c r="C901" s="71" t="s">
        <v>719</v>
      </c>
      <c r="D901" s="70" t="s">
        <v>14</v>
      </c>
      <c r="E901" s="72">
        <v>1</v>
      </c>
    </row>
    <row r="902" spans="1:5" ht="12.75">
      <c r="A902" s="69">
        <v>25095</v>
      </c>
      <c r="B902" s="70" t="s">
        <v>10</v>
      </c>
      <c r="C902" s="71" t="s">
        <v>720</v>
      </c>
      <c r="D902" s="70" t="s">
        <v>14</v>
      </c>
      <c r="E902" s="72">
        <v>1</v>
      </c>
    </row>
    <row r="903" spans="1:5" ht="12.75">
      <c r="A903" s="69">
        <v>68132</v>
      </c>
      <c r="B903" s="70" t="s">
        <v>11</v>
      </c>
      <c r="C903" s="71" t="s">
        <v>721</v>
      </c>
      <c r="D903" s="70" t="s">
        <v>14</v>
      </c>
      <c r="E903" s="72">
        <v>1</v>
      </c>
    </row>
    <row r="904" spans="1:5" ht="12.75">
      <c r="A904" s="69">
        <v>27135</v>
      </c>
      <c r="B904" s="70" t="s">
        <v>20</v>
      </c>
      <c r="C904" s="71" t="s">
        <v>722</v>
      </c>
      <c r="D904" s="70" t="s">
        <v>14</v>
      </c>
      <c r="E904" s="72">
        <v>1</v>
      </c>
    </row>
    <row r="905" spans="1:5" ht="12.75">
      <c r="A905" s="69">
        <v>27150</v>
      </c>
      <c r="B905" s="70" t="s">
        <v>20</v>
      </c>
      <c r="C905" s="71" t="s">
        <v>723</v>
      </c>
      <c r="D905" s="70" t="s">
        <v>14</v>
      </c>
      <c r="E905" s="72">
        <v>1</v>
      </c>
    </row>
    <row r="906" spans="1:5" ht="12.75">
      <c r="A906" s="69">
        <v>13188</v>
      </c>
      <c r="B906" s="70" t="s">
        <v>16</v>
      </c>
      <c r="C906" s="71" t="s">
        <v>724</v>
      </c>
      <c r="D906" s="70" t="s">
        <v>14</v>
      </c>
      <c r="E906" s="72">
        <v>1</v>
      </c>
    </row>
    <row r="907" spans="1:5" ht="12.75">
      <c r="A907" s="69">
        <v>8296</v>
      </c>
      <c r="B907" s="70" t="s">
        <v>5</v>
      </c>
      <c r="C907" s="71" t="s">
        <v>725</v>
      </c>
      <c r="D907" s="70" t="s">
        <v>14</v>
      </c>
      <c r="E907" s="72">
        <v>1</v>
      </c>
    </row>
    <row r="908" spans="1:5" ht="12.75">
      <c r="A908" s="69">
        <v>50370</v>
      </c>
      <c r="B908" s="70" t="s">
        <v>25</v>
      </c>
      <c r="C908" s="71" t="s">
        <v>726</v>
      </c>
      <c r="D908" s="70" t="s">
        <v>14</v>
      </c>
      <c r="E908" s="72">
        <v>1</v>
      </c>
    </row>
    <row r="909" spans="1:5" ht="12.75">
      <c r="A909" s="69">
        <v>15380</v>
      </c>
      <c r="B909" s="70" t="s">
        <v>8</v>
      </c>
      <c r="C909" s="71" t="s">
        <v>727</v>
      </c>
      <c r="D909" s="70" t="s">
        <v>14</v>
      </c>
      <c r="E909" s="72">
        <v>1</v>
      </c>
    </row>
    <row r="910" spans="1:5" ht="12.75">
      <c r="A910" s="69">
        <v>54398</v>
      </c>
      <c r="B910" s="70" t="s">
        <v>27</v>
      </c>
      <c r="C910" s="71" t="s">
        <v>728</v>
      </c>
      <c r="D910" s="70" t="s">
        <v>14</v>
      </c>
      <c r="E910" s="72">
        <v>1</v>
      </c>
    </row>
    <row r="911" spans="1:5" ht="12.75">
      <c r="A911" s="69">
        <v>27425</v>
      </c>
      <c r="B911" s="70" t="s">
        <v>20</v>
      </c>
      <c r="C911" s="71" t="s">
        <v>729</v>
      </c>
      <c r="D911" s="70" t="s">
        <v>14</v>
      </c>
      <c r="E911" s="72">
        <v>1</v>
      </c>
    </row>
    <row r="912" spans="1:5" ht="12.75">
      <c r="A912" s="69">
        <v>27430</v>
      </c>
      <c r="B912" s="70" t="s">
        <v>20</v>
      </c>
      <c r="C912" s="71" t="s">
        <v>730</v>
      </c>
      <c r="D912" s="70" t="s">
        <v>14</v>
      </c>
      <c r="E912" s="72">
        <v>1</v>
      </c>
    </row>
    <row r="913" spans="1:5" ht="12.75">
      <c r="A913" s="69">
        <v>13440</v>
      </c>
      <c r="B913" s="70" t="s">
        <v>16</v>
      </c>
      <c r="C913" s="71" t="s">
        <v>731</v>
      </c>
      <c r="D913" s="70" t="s">
        <v>14</v>
      </c>
      <c r="E913" s="72">
        <v>1</v>
      </c>
    </row>
    <row r="914" spans="1:5" ht="12.75">
      <c r="A914" s="69">
        <v>27450</v>
      </c>
      <c r="B914" s="70" t="s">
        <v>20</v>
      </c>
      <c r="C914" s="71" t="s">
        <v>732</v>
      </c>
      <c r="D914" s="70" t="s">
        <v>14</v>
      </c>
      <c r="E914" s="72">
        <v>1</v>
      </c>
    </row>
    <row r="915" spans="1:5" ht="12.75">
      <c r="A915" s="69">
        <v>25483</v>
      </c>
      <c r="B915" s="70" t="s">
        <v>10</v>
      </c>
      <c r="C915" s="71" t="s">
        <v>733</v>
      </c>
      <c r="D915" s="70" t="s">
        <v>14</v>
      </c>
      <c r="E915" s="72">
        <v>1</v>
      </c>
    </row>
    <row r="916" spans="1:5" ht="12.75">
      <c r="A916" s="69">
        <v>13580</v>
      </c>
      <c r="B916" s="70" t="s">
        <v>16</v>
      </c>
      <c r="C916" s="71" t="s">
        <v>734</v>
      </c>
      <c r="D916" s="70" t="s">
        <v>14</v>
      </c>
      <c r="E916" s="72">
        <v>1</v>
      </c>
    </row>
    <row r="917" spans="1:5" ht="12.75">
      <c r="A917" s="69">
        <v>27600</v>
      </c>
      <c r="B917" s="70" t="s">
        <v>20</v>
      </c>
      <c r="C917" s="71" t="s">
        <v>735</v>
      </c>
      <c r="D917" s="70" t="s">
        <v>14</v>
      </c>
      <c r="E917" s="72">
        <v>1</v>
      </c>
    </row>
    <row r="918" spans="1:5" ht="12.75">
      <c r="A918" s="69">
        <v>15638</v>
      </c>
      <c r="B918" s="70" t="s">
        <v>8</v>
      </c>
      <c r="C918" s="71" t="s">
        <v>736</v>
      </c>
      <c r="D918" s="70" t="s">
        <v>14</v>
      </c>
      <c r="E918" s="72">
        <v>1</v>
      </c>
    </row>
    <row r="919" spans="1:5" ht="12.75">
      <c r="A919" s="69">
        <v>54670</v>
      </c>
      <c r="B919" s="70" t="s">
        <v>27</v>
      </c>
      <c r="C919" s="71" t="s">
        <v>737</v>
      </c>
      <c r="D919" s="70" t="s">
        <v>14</v>
      </c>
      <c r="E919" s="72">
        <v>1</v>
      </c>
    </row>
    <row r="920" spans="1:5" ht="12.75">
      <c r="A920" s="69">
        <v>8675</v>
      </c>
      <c r="B920" s="70" t="s">
        <v>5</v>
      </c>
      <c r="C920" s="71" t="s">
        <v>738</v>
      </c>
      <c r="D920" s="70" t="s">
        <v>14</v>
      </c>
      <c r="E920" s="72">
        <v>1</v>
      </c>
    </row>
    <row r="921" spans="1:5" ht="12.75">
      <c r="A921" s="69">
        <v>15762</v>
      </c>
      <c r="B921" s="70" t="s">
        <v>8</v>
      </c>
      <c r="C921" s="71" t="s">
        <v>739</v>
      </c>
      <c r="D921" s="70" t="s">
        <v>14</v>
      </c>
      <c r="E921" s="72">
        <v>1</v>
      </c>
    </row>
    <row r="922" spans="1:5" ht="12.75">
      <c r="A922" s="69">
        <v>19785</v>
      </c>
      <c r="B922" s="70" t="s">
        <v>18</v>
      </c>
      <c r="C922" s="71" t="s">
        <v>740</v>
      </c>
      <c r="D922" s="70" t="s">
        <v>14</v>
      </c>
      <c r="E922" s="72">
        <v>1</v>
      </c>
    </row>
    <row r="923" spans="1:5" ht="12.75">
      <c r="A923" s="69">
        <v>27810</v>
      </c>
      <c r="B923" s="70" t="s">
        <v>20</v>
      </c>
      <c r="C923" s="71" t="s">
        <v>741</v>
      </c>
      <c r="D923" s="70" t="s">
        <v>14</v>
      </c>
      <c r="E923" s="72">
        <v>1</v>
      </c>
    </row>
    <row r="924" spans="1:5" ht="12.75">
      <c r="A924" s="69">
        <v>19845</v>
      </c>
      <c r="B924" s="70" t="s">
        <v>18</v>
      </c>
      <c r="C924" s="71" t="s">
        <v>742</v>
      </c>
      <c r="D924" s="70" t="s">
        <v>14</v>
      </c>
      <c r="E924" s="72">
        <v>1</v>
      </c>
    </row>
    <row r="925" spans="1:5" ht="13.5" thickBot="1">
      <c r="A925" s="69">
        <v>13894</v>
      </c>
      <c r="B925" s="70" t="s">
        <v>16</v>
      </c>
      <c r="C925" s="71" t="s">
        <v>743</v>
      </c>
      <c r="D925" s="70" t="s">
        <v>14</v>
      </c>
      <c r="E925" s="72">
        <v>1</v>
      </c>
    </row>
    <row r="926" spans="1:5" ht="15.75" thickBot="1">
      <c r="A926" s="49"/>
      <c r="B926" s="50" t="s">
        <v>657</v>
      </c>
      <c r="C926" s="50"/>
      <c r="D926" s="50"/>
      <c r="E926" s="51">
        <f>SUM(E8:E925)</f>
        <v>4755</v>
      </c>
    </row>
    <row r="927" spans="1:5" ht="12.75">
      <c r="A927" t="s">
        <v>54</v>
      </c>
      <c r="B927"/>
      <c r="C927"/>
      <c r="D927"/>
      <c r="E927"/>
    </row>
    <row r="928" spans="1:5" ht="12.75">
      <c r="A928"/>
      <c r="B928"/>
      <c r="C928"/>
      <c r="D928"/>
      <c r="E928" s="52" t="s">
        <v>658</v>
      </c>
    </row>
    <row r="929" spans="1:5" ht="12.75">
      <c r="A929"/>
      <c r="B929"/>
      <c r="C929"/>
      <c r="D929"/>
      <c r="E929" s="52" t="s">
        <v>745</v>
      </c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</sheetData>
  <sheetProtection password="C665" sheet="1" objects="1" scenarios="1"/>
  <mergeCells count="1">
    <mergeCell ref="B1:E3"/>
  </mergeCells>
  <printOptions/>
  <pageMargins left="0.75" right="0.75" top="1" bottom="1" header="0" footer="0"/>
  <pageSetup fitToWidth="2" fitToHeight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2008-10-31T15:21:43Z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